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mc:AlternateContent xmlns:mc="http://schemas.openxmlformats.org/markup-compatibility/2006">
    <mc:Choice Requires="x15">
      <x15ac:absPath xmlns:x15ac="http://schemas.microsoft.com/office/spreadsheetml/2010/11/ac" url="G:\共有ドライブ\日本語学科\03_広報\募集要項\2023年度\"/>
    </mc:Choice>
  </mc:AlternateContent>
  <xr:revisionPtr revIDLastSave="0" documentId="13_ncr:1_{466E99FD-4EB7-43EB-B86E-6FDB1DC9E7D9}" xr6:coauthVersionLast="36" xr6:coauthVersionMax="36" xr10:uidLastSave="{00000000-0000-0000-0000-000000000000}"/>
  <bookViews>
    <workbookView xWindow="0" yWindow="0" windowWidth="28800" windowHeight="12015" activeTab="5" xr2:uid="{E123A17A-D32B-4DB7-9CAD-23F22BE2A322}"/>
    <workbookView xWindow="0" yWindow="0" windowWidth="28800" windowHeight="12015" xr2:uid="{A2ABF8B8-8816-4187-9163-40CD2ADA4C26}"/>
  </bookViews>
  <sheets>
    <sheet name="Selection Process" sheetId="12" r:id="rId1"/>
    <sheet name="Agent" sheetId="17" r:id="rId2"/>
    <sheet name="EntrySheet" sheetId="13" r:id="rId3"/>
    <sheet name="A-1_A-2_願書" sheetId="1" r:id="rId4"/>
    <sheet name="B-1_B-2_履歴書" sheetId="15" r:id="rId5"/>
    <sheet name="B-3修学理由(日訳)" sheetId="10" r:id="rId6"/>
    <sheet name="C-1経費支弁書" sheetId="9" r:id="rId7"/>
    <sheet name="C-2経費支弁書(日訳)" sheetId="16" r:id="rId8"/>
    <sheet name="D-1誓約書" sheetId="6" r:id="rId9"/>
  </sheets>
  <definedNames>
    <definedName name="_annualIncome">EntrySheet!$C$115</definedName>
    <definedName name="_birthPlace">EntrySheet!$C$9</definedName>
    <definedName name="_dateOfBirth">EntrySheet!$C$10</definedName>
    <definedName name="_eduName1">EntrySheet!$C$34</definedName>
    <definedName name="_eduName2">EntrySheet!$E$34</definedName>
    <definedName name="_eduName3">EntrySheet!$G$34</definedName>
    <definedName name="_eduName4">EntrySheet!$C$40</definedName>
    <definedName name="_eduName5">EntrySheet!$E$40</definedName>
    <definedName name="_eduName6">EntrySheet!$G$40</definedName>
    <definedName name="_entryRecordOfJapan">EntrySheet!$C$24</definedName>
    <definedName name="_familyName">EntrySheet!$C$6</definedName>
    <definedName name="_fatherName">EntrySheet!$C$75</definedName>
    <definedName name="_finalSchoolName">EntrySheet!$C$19</definedName>
    <definedName name="_givenName">EntrySheet!$C$7</definedName>
    <definedName name="_guarantorName">EntrySheet!$C$99</definedName>
    <definedName name="_jpTest1">EntrySheet!$C$58</definedName>
    <definedName name="_jstudy1">EntrySheet!$C$46</definedName>
    <definedName name="_jstudy2">EntrySheet!$E$46</definedName>
    <definedName name="_jstudy3">EntrySheet!$G$46</definedName>
    <definedName name="_motherName">EntrySheet!$E$75</definedName>
    <definedName name="_name">'B-1_B-2_履歴書'!$N$3</definedName>
    <definedName name="_nationality">EntrySheet!$C$8</definedName>
    <definedName name="_otherName1">EntrySheet!$C$82</definedName>
    <definedName name="_otherName2">EntrySheet!$E$82</definedName>
    <definedName name="_otherName3">EntrySheet!$G$82</definedName>
    <definedName name="_pastVisaDate1">EntrySheet!$C$29</definedName>
    <definedName name="_pastVisaDate2">EntrySheet!$D$29</definedName>
    <definedName name="_pastVisaDate3">EntrySheet!$E$29</definedName>
    <definedName name="_reasonForStuding">EntrySheet!$C$72</definedName>
    <definedName name="_relativeInJapanName">EntrySheet!$C$90</definedName>
    <definedName name="_sAdress">EntrySheet!$C$13</definedName>
    <definedName name="_sCompany">EntrySheet!$C$52</definedName>
    <definedName name="_sCriminalRecord">EntrySheet!$C$21</definedName>
    <definedName name="_sEmail">EntrySheet!$C$18</definedName>
    <definedName name="_sex">EntrySheet!$C$11</definedName>
    <definedName name="_sOccupation">EntrySheet!$C$12</definedName>
    <definedName name="_sPassportDateOfExpiration">EntrySheet!$C$16</definedName>
    <definedName name="_sPassportDateOfIssue">EntrySheet!$C$15</definedName>
    <definedName name="_sPassportNumber">EntrySheet!$C$14</definedName>
    <definedName name="_sPhone">EntrySheet!$C$17</definedName>
    <definedName name="_sponsorName">EntrySheet!$C$105</definedName>
    <definedName name="_spouseName">EntrySheet!$G$75</definedName>
    <definedName name="_totalPeriodOfeducation">EntrySheet!$C$20</definedName>
    <definedName name="_引受経緯">EntrySheet!$C$120</definedName>
    <definedName name="_経費支弁方法">EntrySheet!$C$122</definedName>
    <definedName name="_留学理由">EntrySheet!$C$73</definedName>
    <definedName name="_xlnm.Print_Area" localSheetId="4">'B-1_B-2_履歴書'!$A$1:$AF$97</definedName>
    <definedName name="_xlnm.Print_Area" localSheetId="5">'B-3修学理由(日訳)'!$A$1:$AI$27</definedName>
    <definedName name="_xlnm.Print_Area" localSheetId="6">'C-1経費支弁書'!$A$1:$AP$39</definedName>
    <definedName name="_xlnm.Print_Area" localSheetId="7">'C-2経費支弁書(日訳)'!$A$1:$AI$18</definedName>
    <definedName name="_xlnm.Print_Titles" localSheetId="1">Agent!$1:$3</definedName>
    <definedName name="_xlnm.Print_Titles" localSheetId="2">EntrySheet!$1:$5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5" i="1" l="1"/>
  <c r="B34" i="1"/>
  <c r="B33" i="1"/>
  <c r="W24" i="1"/>
  <c r="N24" i="1"/>
  <c r="I9" i="1"/>
  <c r="F18" i="1" l="1"/>
  <c r="V71" i="1" l="1"/>
  <c r="I12" i="1" l="1"/>
  <c r="O35" i="1"/>
  <c r="O34" i="1"/>
  <c r="K35" i="1"/>
  <c r="K34" i="1"/>
  <c r="G35" i="1"/>
  <c r="G34" i="1"/>
  <c r="O33" i="1"/>
  <c r="K33" i="1"/>
  <c r="G33" i="1"/>
  <c r="L48" i="1"/>
  <c r="L46" i="1"/>
  <c r="L44" i="1"/>
  <c r="I48" i="1"/>
  <c r="I46" i="1"/>
  <c r="I44" i="1"/>
  <c r="T69" i="15"/>
  <c r="J69" i="15"/>
  <c r="D69" i="15"/>
  <c r="Q67" i="15"/>
  <c r="D67" i="15"/>
  <c r="A66" i="15"/>
  <c r="Q63" i="15"/>
  <c r="T65" i="15"/>
  <c r="J65" i="15"/>
  <c r="D65" i="15"/>
  <c r="D63" i="15"/>
  <c r="A62" i="15"/>
  <c r="T61" i="15"/>
  <c r="Q59" i="15"/>
  <c r="J61" i="15"/>
  <c r="D61" i="15"/>
  <c r="A58" i="15"/>
  <c r="C15" i="16"/>
  <c r="C11" i="16"/>
  <c r="C12" i="10"/>
  <c r="M89" i="15"/>
  <c r="F26" i="1" l="1"/>
  <c r="N60" i="1" l="1"/>
  <c r="O54" i="1"/>
  <c r="S54" i="1"/>
  <c r="H58" i="1"/>
  <c r="F56" i="1"/>
  <c r="L54" i="1"/>
  <c r="I54" i="1"/>
  <c r="A54" i="1"/>
  <c r="L42" i="1"/>
  <c r="L40" i="1"/>
  <c r="A48" i="1"/>
  <c r="A46" i="1"/>
  <c r="A44" i="1"/>
  <c r="W26" i="1"/>
  <c r="Y28" i="1"/>
  <c r="J28" i="1"/>
  <c r="F71" i="1"/>
  <c r="V72" i="1"/>
  <c r="AF35" i="9"/>
  <c r="T69" i="1"/>
  <c r="F69" i="1"/>
  <c r="V67" i="1"/>
  <c r="F67" i="1"/>
  <c r="F65" i="1"/>
  <c r="V63" i="1"/>
  <c r="F63" i="1"/>
  <c r="B17" i="9"/>
  <c r="B28" i="9"/>
  <c r="C40" i="6"/>
  <c r="C38" i="6"/>
  <c r="H40" i="6"/>
  <c r="C36" i="6"/>
  <c r="D34" i="9"/>
  <c r="AF34" i="9"/>
  <c r="AC32" i="9"/>
  <c r="D32" i="9"/>
  <c r="AG30" i="9"/>
  <c r="D30" i="9"/>
  <c r="T25" i="9"/>
  <c r="N24" i="9"/>
  <c r="B22" i="9"/>
  <c r="D20" i="9"/>
  <c r="N87" i="15"/>
  <c r="N9" i="15"/>
  <c r="F9" i="15" s="1"/>
  <c r="A42" i="1"/>
  <c r="A40" i="1"/>
  <c r="B72" i="15"/>
  <c r="N84" i="15" l="1"/>
  <c r="M84" i="15" s="1"/>
  <c r="N85" i="15"/>
  <c r="N86" i="15"/>
  <c r="M86" i="15" s="1"/>
  <c r="N88" i="15"/>
  <c r="M88" i="15" s="1"/>
  <c r="D59" i="15"/>
  <c r="Q55" i="15"/>
  <c r="T57" i="15"/>
  <c r="J57" i="15"/>
  <c r="D57" i="15"/>
  <c r="D55" i="15"/>
  <c r="Q51" i="15"/>
  <c r="T53" i="15"/>
  <c r="J53" i="15"/>
  <c r="D53" i="15"/>
  <c r="D51" i="15"/>
  <c r="T47" i="15"/>
  <c r="T46" i="15"/>
  <c r="T45" i="15"/>
  <c r="T44" i="15"/>
  <c r="T43" i="15"/>
  <c r="N47" i="15"/>
  <c r="N46" i="15"/>
  <c r="N45" i="15"/>
  <c r="N44" i="15"/>
  <c r="N43" i="15"/>
  <c r="I47" i="15"/>
  <c r="I46" i="15"/>
  <c r="I45" i="15"/>
  <c r="I44" i="15"/>
  <c r="D47" i="15"/>
  <c r="D46" i="15"/>
  <c r="D45" i="15"/>
  <c r="D44" i="15"/>
  <c r="I43" i="15"/>
  <c r="D43" i="15"/>
  <c r="AD33" i="15"/>
  <c r="AD32" i="15"/>
  <c r="Z33" i="15"/>
  <c r="Z32" i="15"/>
  <c r="T33" i="15"/>
  <c r="T32" i="15"/>
  <c r="N33" i="15"/>
  <c r="N32" i="15"/>
  <c r="D33" i="15"/>
  <c r="D32" i="15"/>
  <c r="AC39" i="15"/>
  <c r="AC38" i="15"/>
  <c r="X38" i="15"/>
  <c r="D39" i="15"/>
  <c r="D38" i="15"/>
  <c r="D37" i="15"/>
  <c r="AC37" i="15"/>
  <c r="AC36" i="15" l="1"/>
  <c r="X36" i="15"/>
  <c r="D36" i="15"/>
  <c r="AC29" i="15"/>
  <c r="AC30" i="15"/>
  <c r="X29" i="15"/>
  <c r="D30" i="15"/>
  <c r="D29" i="15"/>
  <c r="AC28" i="15"/>
  <c r="AC27" i="15"/>
  <c r="X27" i="15"/>
  <c r="D28" i="15"/>
  <c r="D27" i="15"/>
  <c r="AC24" i="15"/>
  <c r="AC23" i="15"/>
  <c r="AC22" i="15"/>
  <c r="AC21" i="15"/>
  <c r="D24" i="15"/>
  <c r="D23" i="15"/>
  <c r="D22" i="15"/>
  <c r="D21" i="15"/>
  <c r="D20" i="15"/>
  <c r="D19" i="15"/>
  <c r="AC19" i="15"/>
  <c r="X23" i="15"/>
  <c r="X21" i="15"/>
  <c r="X19" i="15"/>
  <c r="AC18" i="15"/>
  <c r="AC17" i="15"/>
  <c r="X17" i="15"/>
  <c r="D18" i="15"/>
  <c r="D17" i="15"/>
  <c r="AC16" i="15"/>
  <c r="AC15" i="15"/>
  <c r="X15" i="15"/>
  <c r="D16" i="15"/>
  <c r="D15" i="15"/>
  <c r="AC20" i="15"/>
  <c r="AC14" i="15"/>
  <c r="AC13" i="15"/>
  <c r="X13" i="15"/>
  <c r="D14" i="15"/>
  <c r="D13" i="15"/>
  <c r="F16" i="1"/>
  <c r="W18" i="1"/>
  <c r="P18" i="1"/>
  <c r="F24" i="1"/>
  <c r="H22" i="1"/>
  <c r="S22" i="1"/>
  <c r="E7" i="15" l="1"/>
  <c r="F20" i="1"/>
  <c r="N5" i="15"/>
  <c r="Q16" i="1"/>
  <c r="X5" i="15"/>
  <c r="T7" i="9"/>
  <c r="O8" i="10"/>
  <c r="O6" i="16"/>
  <c r="E3" i="15"/>
  <c r="F4" i="16"/>
  <c r="F6" i="10"/>
  <c r="H5" i="9"/>
  <c r="O6" i="10"/>
  <c r="T5" i="9"/>
  <c r="C26" i="6"/>
  <c r="O4" i="16"/>
  <c r="E5" i="15"/>
  <c r="H7" i="9"/>
  <c r="F8" i="10"/>
  <c r="F6" i="16"/>
  <c r="N3" i="15"/>
  <c r="P9" i="1"/>
  <c r="A93" i="15" l="1"/>
  <c r="A92" i="15"/>
</calcChain>
</file>

<file path=xl/sharedStrings.xml><?xml version="1.0" encoding="utf-8"?>
<sst xmlns="http://schemas.openxmlformats.org/spreadsheetml/2006/main" count="679" uniqueCount="452">
  <si>
    <t>アーツカレッジヨコハマ</t>
    <phoneticPr fontId="1"/>
  </si>
  <si>
    <t>注：申込日、署名については申請者が直筆のこと。</t>
    <rPh sb="0" eb="1">
      <t>チュウ</t>
    </rPh>
    <rPh sb="2" eb="5">
      <t>モウシコミビ</t>
    </rPh>
    <rPh sb="6" eb="8">
      <t>ショメイ</t>
    </rPh>
    <rPh sb="13" eb="16">
      <t>シンセイシャ</t>
    </rPh>
    <rPh sb="17" eb="19">
      <t>ジキヒツ</t>
    </rPh>
    <phoneticPr fontId="2"/>
  </si>
  <si>
    <t>*Please make sure that the date and signature is handwritten by the applicant.</t>
    <phoneticPr fontId="2"/>
  </si>
  <si>
    <t>氏名
（旅券と同じ表記）</t>
    <rPh sb="0" eb="2">
      <t>シメイ</t>
    </rPh>
    <rPh sb="4" eb="6">
      <t>リョケン</t>
    </rPh>
    <rPh sb="7" eb="8">
      <t>オナ</t>
    </rPh>
    <rPh sb="9" eb="11">
      <t>ヒョウキ</t>
    </rPh>
    <phoneticPr fontId="2"/>
  </si>
  <si>
    <t>漢字</t>
    <rPh sb="0" eb="2">
      <t>カンジ</t>
    </rPh>
    <phoneticPr fontId="2"/>
  </si>
  <si>
    <t>（姓）</t>
    <rPh sb="1" eb="2">
      <t>セイ</t>
    </rPh>
    <phoneticPr fontId="2"/>
  </si>
  <si>
    <t>（名）</t>
    <rPh sb="1" eb="2">
      <t>メイ</t>
    </rPh>
    <phoneticPr fontId="2"/>
  </si>
  <si>
    <t>Photo
(4cm x 3cm)</t>
    <phoneticPr fontId="2"/>
  </si>
  <si>
    <t>Full Name
Same as on Your Passport</t>
    <phoneticPr fontId="2"/>
  </si>
  <si>
    <t>英文</t>
    <rPh sb="0" eb="2">
      <t>エイブン</t>
    </rPh>
    <phoneticPr fontId="2"/>
  </si>
  <si>
    <t>Full Name</t>
    <phoneticPr fontId="2"/>
  </si>
  <si>
    <t>国籍</t>
    <rPh sb="0" eb="2">
      <t>コクセキ</t>
    </rPh>
    <phoneticPr fontId="2"/>
  </si>
  <si>
    <t>出生地</t>
    <rPh sb="0" eb="3">
      <t>シュッセイチ</t>
    </rPh>
    <phoneticPr fontId="2"/>
  </si>
  <si>
    <t>Nationality on Your Passport</t>
    <phoneticPr fontId="2"/>
  </si>
  <si>
    <t>Birthplace (City, Country)</t>
    <phoneticPr fontId="2"/>
  </si>
  <si>
    <t>生年月日</t>
    <rPh sb="0" eb="2">
      <t>セイネン</t>
    </rPh>
    <rPh sb="2" eb="3">
      <t>ツキ</t>
    </rPh>
    <rPh sb="3" eb="4">
      <t>ヒ</t>
    </rPh>
    <phoneticPr fontId="2"/>
  </si>
  <si>
    <t>職業</t>
    <rPh sb="0" eb="2">
      <t>ショクギョウ</t>
    </rPh>
    <phoneticPr fontId="2"/>
  </si>
  <si>
    <t>性別</t>
    <rPh sb="0" eb="2">
      <t>セイベツ</t>
    </rPh>
    <phoneticPr fontId="2"/>
  </si>
  <si>
    <t>Date of Birth (Year/Month/Date)</t>
    <phoneticPr fontId="2"/>
  </si>
  <si>
    <t>Current Occupation</t>
    <phoneticPr fontId="2"/>
  </si>
  <si>
    <t>Sex</t>
    <phoneticPr fontId="2"/>
  </si>
  <si>
    <t>現住所</t>
    <rPh sb="0" eb="3">
      <t>ゲンジュウショ</t>
    </rPh>
    <phoneticPr fontId="2"/>
  </si>
  <si>
    <t>Address in Your Home Country</t>
    <phoneticPr fontId="2"/>
  </si>
  <si>
    <t>旅券番号</t>
    <rPh sb="0" eb="2">
      <t>リョケン</t>
    </rPh>
    <rPh sb="2" eb="4">
      <t>バンゴウ</t>
    </rPh>
    <phoneticPr fontId="2"/>
  </si>
  <si>
    <t>発行年月日</t>
    <rPh sb="0" eb="2">
      <t>ハッコウ</t>
    </rPh>
    <rPh sb="2" eb="5">
      <t>ネンガッピ</t>
    </rPh>
    <phoneticPr fontId="2"/>
  </si>
  <si>
    <t>有効期限</t>
    <rPh sb="0" eb="2">
      <t>ユウコウ</t>
    </rPh>
    <rPh sb="2" eb="4">
      <t>キゲン</t>
    </rPh>
    <phoneticPr fontId="2"/>
  </si>
  <si>
    <t>Passport Number</t>
    <phoneticPr fontId="2"/>
  </si>
  <si>
    <t>Date of Issue</t>
    <phoneticPr fontId="2"/>
  </si>
  <si>
    <t>Date of Expiration</t>
    <phoneticPr fontId="2"/>
  </si>
  <si>
    <t>最終学歴
Final Schooling</t>
    <rPh sb="0" eb="2">
      <t>サイシュウ</t>
    </rPh>
    <rPh sb="2" eb="4">
      <t>ガクレキ</t>
    </rPh>
    <phoneticPr fontId="1"/>
  </si>
  <si>
    <t>修学年数
Total Period of Educaition</t>
    <rPh sb="0" eb="1">
      <t>ガク</t>
    </rPh>
    <rPh sb="1" eb="3">
      <t>ネンスウ</t>
    </rPh>
    <phoneticPr fontId="1"/>
  </si>
  <si>
    <t>家族</t>
    <rPh sb="0" eb="2">
      <t>カゾク</t>
    </rPh>
    <phoneticPr fontId="2"/>
  </si>
  <si>
    <t>Family</t>
    <phoneticPr fontId="1"/>
  </si>
  <si>
    <t>氏名</t>
    <rPh sb="0" eb="2">
      <t>シメイ</t>
    </rPh>
    <phoneticPr fontId="2"/>
  </si>
  <si>
    <t>続柄</t>
    <rPh sb="0" eb="2">
      <t>ツヅキガラ</t>
    </rPh>
    <phoneticPr fontId="2"/>
  </si>
  <si>
    <t>住所</t>
    <rPh sb="0" eb="2">
      <t>ジュウショ</t>
    </rPh>
    <phoneticPr fontId="2"/>
  </si>
  <si>
    <t>Full Name</t>
    <phoneticPr fontId="2"/>
  </si>
  <si>
    <t>Relationship</t>
  </si>
  <si>
    <t>Nationality</t>
    <phoneticPr fontId="2"/>
  </si>
  <si>
    <t>在日親族</t>
    <rPh sb="0" eb="2">
      <t>ザイニチ</t>
    </rPh>
    <rPh sb="2" eb="3">
      <t>オヤ</t>
    </rPh>
    <rPh sb="3" eb="4">
      <t>ゾク</t>
    </rPh>
    <phoneticPr fontId="2"/>
  </si>
  <si>
    <t>Relative in Japan</t>
    <phoneticPr fontId="1"/>
  </si>
  <si>
    <t>※在留カードのコピーを提出。Submit the copy of the Residence Card</t>
    <rPh sb="1" eb="3">
      <t>ザイリュウ</t>
    </rPh>
    <rPh sb="11" eb="13">
      <t>テイシュツ</t>
    </rPh>
    <phoneticPr fontId="1"/>
  </si>
  <si>
    <t>同居予定</t>
    <rPh sb="0" eb="2">
      <t>ドウキョ</t>
    </rPh>
    <rPh sb="2" eb="4">
      <t>ヨテイ</t>
    </rPh>
    <phoneticPr fontId="2"/>
  </si>
  <si>
    <t>勤務先・通学先</t>
    <rPh sb="0" eb="3">
      <t>キンムサキ</t>
    </rPh>
    <rPh sb="4" eb="6">
      <t>ツウガク</t>
    </rPh>
    <rPh sb="6" eb="7">
      <t>サキ</t>
    </rPh>
    <phoneticPr fontId="2"/>
  </si>
  <si>
    <t>Full Name</t>
    <phoneticPr fontId="2"/>
  </si>
  <si>
    <t>Nationality</t>
    <phoneticPr fontId="2"/>
  </si>
  <si>
    <t>Plan to Live Together</t>
    <phoneticPr fontId="2"/>
  </si>
  <si>
    <t>Company/School Name</t>
    <phoneticPr fontId="2"/>
  </si>
  <si>
    <t>Address in Japan</t>
    <phoneticPr fontId="2"/>
  </si>
  <si>
    <t>日本での滞在</t>
    <rPh sb="0" eb="2">
      <t>ニホン</t>
    </rPh>
    <rPh sb="4" eb="6">
      <t>タイザイ</t>
    </rPh>
    <phoneticPr fontId="2"/>
  </si>
  <si>
    <t>経費支弁者</t>
    <rPh sb="0" eb="2">
      <t>ケイヒ</t>
    </rPh>
    <rPh sb="2" eb="4">
      <t>シベン</t>
    </rPh>
    <rPh sb="4" eb="5">
      <t>シャ</t>
    </rPh>
    <phoneticPr fontId="2"/>
  </si>
  <si>
    <t>Financial Sponsor</t>
  </si>
  <si>
    <t>Relationship</t>
    <phoneticPr fontId="2"/>
  </si>
  <si>
    <t>上記の通り相違ありません。また、募集要項の内容に同意の上、日本の法令及び学校の規則・指導に従うことを約束します。</t>
    <rPh sb="0" eb="2">
      <t>ジョウキ</t>
    </rPh>
    <rPh sb="3" eb="4">
      <t>トオ</t>
    </rPh>
    <rPh sb="5" eb="7">
      <t>ソウイ</t>
    </rPh>
    <rPh sb="16" eb="18">
      <t>ボシュウ</t>
    </rPh>
    <rPh sb="18" eb="20">
      <t>ヨウコウ</t>
    </rPh>
    <rPh sb="21" eb="23">
      <t>ナイヨウ</t>
    </rPh>
    <rPh sb="24" eb="26">
      <t>ドウイ</t>
    </rPh>
    <rPh sb="27" eb="28">
      <t>ウエ</t>
    </rPh>
    <rPh sb="29" eb="31">
      <t>ニホン</t>
    </rPh>
    <rPh sb="32" eb="34">
      <t>ホウレイ</t>
    </rPh>
    <rPh sb="34" eb="35">
      <t>オヨ</t>
    </rPh>
    <rPh sb="36" eb="38">
      <t>ガッコウ</t>
    </rPh>
    <rPh sb="39" eb="41">
      <t>キソク</t>
    </rPh>
    <rPh sb="42" eb="44">
      <t>シドウ</t>
    </rPh>
    <rPh sb="45" eb="46">
      <t>シタガ</t>
    </rPh>
    <rPh sb="50" eb="52">
      <t>ヤクソク</t>
    </rPh>
    <phoneticPr fontId="2"/>
  </si>
  <si>
    <t>Year</t>
    <phoneticPr fontId="2"/>
  </si>
  <si>
    <t>Month</t>
    <phoneticPr fontId="2"/>
  </si>
  <si>
    <t>Day</t>
    <phoneticPr fontId="2"/>
  </si>
  <si>
    <t>履歴書／Personal Records</t>
    <rPh sb="0" eb="3">
      <t>リレキショ</t>
    </rPh>
    <phoneticPr fontId="2"/>
  </si>
  <si>
    <t>試験名/Name of Test</t>
    <rPh sb="0" eb="2">
      <t>シケン</t>
    </rPh>
    <phoneticPr fontId="2"/>
  </si>
  <si>
    <t>受験級/Level</t>
    <rPh sb="0" eb="2">
      <t>ジュケン</t>
    </rPh>
    <rPh sb="2" eb="3">
      <t>キュウ</t>
    </rPh>
    <phoneticPr fontId="2"/>
  </si>
  <si>
    <t>点数/Score</t>
    <rPh sb="0" eb="2">
      <t>テンスウ</t>
    </rPh>
    <phoneticPr fontId="2"/>
  </si>
  <si>
    <t>Educational Background (elementary school to the last school attended)</t>
    <phoneticPr fontId="2"/>
  </si>
  <si>
    <t>B-2</t>
    <phoneticPr fontId="2"/>
  </si>
  <si>
    <t>在留資格</t>
    <rPh sb="0" eb="2">
      <t>ザイリュウ</t>
    </rPh>
    <rPh sb="2" eb="4">
      <t>シカク</t>
    </rPh>
    <phoneticPr fontId="2"/>
  </si>
  <si>
    <t>入国目的</t>
    <rPh sb="0" eb="2">
      <t>ニュウコク</t>
    </rPh>
    <rPh sb="2" eb="4">
      <t>モクテキ</t>
    </rPh>
    <phoneticPr fontId="2"/>
  </si>
  <si>
    <t>Visa Status</t>
    <phoneticPr fontId="2"/>
  </si>
  <si>
    <t>B-3</t>
    <phoneticPr fontId="2"/>
  </si>
  <si>
    <t>年</t>
    <phoneticPr fontId="2"/>
  </si>
  <si>
    <t>月</t>
    <phoneticPr fontId="2"/>
  </si>
  <si>
    <t>日</t>
    <phoneticPr fontId="2"/>
  </si>
  <si>
    <t>Date</t>
    <phoneticPr fontId="2"/>
  </si>
  <si>
    <t>作成年月日</t>
    <phoneticPr fontId="2"/>
  </si>
  <si>
    <t>B-1</t>
    <phoneticPr fontId="2"/>
  </si>
  <si>
    <t>D-1</t>
    <phoneticPr fontId="1"/>
  </si>
  <si>
    <t>私はアーツカレッジヨコハマに入学するにあたり、下記の事項を遵守することを誓約致します。</t>
    <rPh sb="0" eb="1">
      <t>ワタシ</t>
    </rPh>
    <rPh sb="14" eb="16">
      <t>ニュウガク</t>
    </rPh>
    <rPh sb="23" eb="25">
      <t>カキ</t>
    </rPh>
    <rPh sb="26" eb="28">
      <t>ジコウ</t>
    </rPh>
    <rPh sb="29" eb="31">
      <t>ジュンシュ</t>
    </rPh>
    <rPh sb="36" eb="38">
      <t>セイヤク</t>
    </rPh>
    <rPh sb="38" eb="39">
      <t>イタ</t>
    </rPh>
    <phoneticPr fontId="1"/>
  </si>
  <si>
    <t>1. 学校の規則を守り、学業に専念します。</t>
    <rPh sb="3" eb="5">
      <t>ガッコウ</t>
    </rPh>
    <rPh sb="6" eb="8">
      <t>キソク</t>
    </rPh>
    <rPh sb="9" eb="10">
      <t>マモ</t>
    </rPh>
    <rPh sb="12" eb="14">
      <t>ガクギョウ</t>
    </rPh>
    <rPh sb="15" eb="17">
      <t>センネン</t>
    </rPh>
    <phoneticPr fontId="1"/>
  </si>
  <si>
    <t>3. 貴国の法律を守ります。</t>
    <rPh sb="3" eb="5">
      <t>キコク</t>
    </rPh>
    <rPh sb="6" eb="8">
      <t>ホウリツ</t>
    </rPh>
    <rPh sb="9" eb="10">
      <t>マモ</t>
    </rPh>
    <phoneticPr fontId="1"/>
  </si>
  <si>
    <t>Observe school rules and concentrate on my studies.</t>
    <phoneticPr fontId="1"/>
  </si>
  <si>
    <t>Observe the laws of Japan.</t>
    <phoneticPr fontId="1"/>
  </si>
  <si>
    <t>2. 学費、生活費及び諸経費等についても保証人と共に責任を持ち、貴校に一切迷惑をかけません。</t>
    <rPh sb="3" eb="5">
      <t>ガクヒ</t>
    </rPh>
    <rPh sb="6" eb="9">
      <t>セイカツヒ</t>
    </rPh>
    <rPh sb="9" eb="10">
      <t>オヨ</t>
    </rPh>
    <rPh sb="11" eb="12">
      <t>ショ</t>
    </rPh>
    <rPh sb="12" eb="14">
      <t>ケイヒ</t>
    </rPh>
    <rPh sb="14" eb="15">
      <t>トウ</t>
    </rPh>
    <rPh sb="20" eb="23">
      <t>ホショウニン</t>
    </rPh>
    <rPh sb="24" eb="25">
      <t>トモ</t>
    </rPh>
    <rPh sb="26" eb="28">
      <t>セキニン</t>
    </rPh>
    <rPh sb="29" eb="30">
      <t>モ</t>
    </rPh>
    <rPh sb="32" eb="34">
      <t>キコウ</t>
    </rPh>
    <rPh sb="35" eb="37">
      <t>イッサイ</t>
    </rPh>
    <rPh sb="37" eb="39">
      <t>メイワク</t>
    </rPh>
    <phoneticPr fontId="1"/>
  </si>
  <si>
    <t>To: Minister of Justice</t>
    <phoneticPr fontId="2"/>
  </si>
  <si>
    <t xml:space="preserve">Present Address </t>
    <phoneticPr fontId="2"/>
  </si>
  <si>
    <t>phone number</t>
    <phoneticPr fontId="2"/>
  </si>
  <si>
    <t>Relationship with Applicant</t>
    <phoneticPr fontId="2"/>
  </si>
  <si>
    <t>犯罪歴
Crimimal Record in Japan or Overseas</t>
    <rPh sb="0" eb="3">
      <t>ハンザイレキ</t>
    </rPh>
    <phoneticPr fontId="1"/>
  </si>
  <si>
    <t>A-1</t>
    <phoneticPr fontId="2"/>
  </si>
  <si>
    <t>A-2</t>
    <phoneticPr fontId="2"/>
  </si>
  <si>
    <t>Full Name</t>
  </si>
  <si>
    <t>Present Address</t>
    <phoneticPr fontId="1"/>
  </si>
  <si>
    <t>電話番号</t>
    <rPh sb="0" eb="2">
      <t>デンワ</t>
    </rPh>
    <rPh sb="2" eb="4">
      <t>バンゴウ</t>
    </rPh>
    <phoneticPr fontId="2"/>
  </si>
  <si>
    <t>Phone Number</t>
    <phoneticPr fontId="2"/>
  </si>
  <si>
    <t>Occupation</t>
    <phoneticPr fontId="2"/>
  </si>
  <si>
    <t>勤務先名</t>
    <rPh sb="0" eb="3">
      <t>キンムサキ</t>
    </rPh>
    <rPh sb="3" eb="4">
      <t>メイ</t>
    </rPh>
    <phoneticPr fontId="2"/>
  </si>
  <si>
    <t>Company Name</t>
    <phoneticPr fontId="2"/>
  </si>
  <si>
    <t>勤務先住所</t>
    <rPh sb="0" eb="3">
      <t>キンムサキ</t>
    </rPh>
    <rPh sb="3" eb="5">
      <t>ジュウショ</t>
    </rPh>
    <phoneticPr fontId="2"/>
  </si>
  <si>
    <t>Company Address</t>
    <phoneticPr fontId="1"/>
  </si>
  <si>
    <t>勤務先電話番号</t>
    <rPh sb="0" eb="3">
      <t>キンムサキ</t>
    </rPh>
    <rPh sb="3" eb="5">
      <t>デンワ</t>
    </rPh>
    <rPh sb="5" eb="7">
      <t>バンゴウ</t>
    </rPh>
    <phoneticPr fontId="2"/>
  </si>
  <si>
    <t>署名</t>
    <phoneticPr fontId="1"/>
  </si>
  <si>
    <t>年
years</t>
    <phoneticPr fontId="1"/>
  </si>
  <si>
    <t>Phone</t>
    <phoneticPr fontId="2"/>
  </si>
  <si>
    <t>E-mail</t>
    <phoneticPr fontId="1"/>
  </si>
  <si>
    <t>Phone</t>
    <phoneticPr fontId="2"/>
  </si>
  <si>
    <t>年収</t>
    <rPh sb="0" eb="2">
      <t>ネンシュウ</t>
    </rPh>
    <phoneticPr fontId="2"/>
  </si>
  <si>
    <t>Annual Income</t>
    <phoneticPr fontId="2"/>
  </si>
  <si>
    <t>Company Phone Number</t>
    <phoneticPr fontId="2"/>
  </si>
  <si>
    <t>Nationality</t>
    <phoneticPr fontId="1"/>
  </si>
  <si>
    <t xml:space="preserve">  The details of payment</t>
    <phoneticPr fontId="2"/>
  </si>
  <si>
    <t>C-1</t>
    <phoneticPr fontId="1"/>
  </si>
  <si>
    <t>C-2</t>
    <phoneticPr fontId="1"/>
  </si>
  <si>
    <t>日本語学科入学願書</t>
    <rPh sb="0" eb="3">
      <t>ニホンゴ</t>
    </rPh>
    <rPh sb="3" eb="5">
      <t>ガッカ</t>
    </rPh>
    <rPh sb="5" eb="7">
      <t>ニュウガク</t>
    </rPh>
    <rPh sb="7" eb="9">
      <t>ガンショ</t>
    </rPh>
    <phoneticPr fontId="2"/>
  </si>
  <si>
    <t>経費支弁者</t>
    <rPh sb="0" eb="2">
      <t>ケイヒ</t>
    </rPh>
    <rPh sb="2" eb="4">
      <t>シベン</t>
    </rPh>
    <rPh sb="4" eb="5">
      <t>シャ</t>
    </rPh>
    <phoneticPr fontId="1"/>
  </si>
  <si>
    <t>本人</t>
    <rPh sb="0" eb="2">
      <t>ホンニン</t>
    </rPh>
    <phoneticPr fontId="1"/>
  </si>
  <si>
    <t>Supporter</t>
    <phoneticPr fontId="1"/>
  </si>
  <si>
    <t>Applicant</t>
    <phoneticPr fontId="1"/>
  </si>
  <si>
    <t>Arts College YOKOHAMA Application Form</t>
    <phoneticPr fontId="2"/>
  </si>
  <si>
    <t>To the Principal of Arts College YOKOHAMA</t>
    <phoneticPr fontId="1"/>
  </si>
  <si>
    <t>翻訳者の所属・氏名　Affiliation and Name of the Translator</t>
    <rPh sb="0" eb="3">
      <t>ホンヤクシャ</t>
    </rPh>
    <rPh sb="4" eb="6">
      <t>ショゾク</t>
    </rPh>
    <rPh sb="7" eb="9">
      <t>シメイ</t>
    </rPh>
    <phoneticPr fontId="1"/>
  </si>
  <si>
    <t>日本国法務大臣　殿</t>
    <rPh sb="0" eb="2">
      <t>ニホン</t>
    </rPh>
    <rPh sb="2" eb="3">
      <t>コク</t>
    </rPh>
    <rPh sb="3" eb="5">
      <t>ホウム</t>
    </rPh>
    <rPh sb="5" eb="7">
      <t>ダイジン</t>
    </rPh>
    <rPh sb="8" eb="9">
      <t>ドノ</t>
    </rPh>
    <phoneticPr fontId="2"/>
  </si>
  <si>
    <t>I hereby sincerely declare to observe following things when I enter Arts College YOKOHAMA.</t>
    <phoneticPr fontId="1"/>
  </si>
  <si>
    <t>入国後１カ月は生活に慣れるため、アルバイトをしません。</t>
    <rPh sb="0" eb="3">
      <t>ニュウコクゴ</t>
    </rPh>
    <rPh sb="5" eb="6">
      <t>ゲツ</t>
    </rPh>
    <rPh sb="7" eb="9">
      <t>セイカツ</t>
    </rPh>
    <rPh sb="10" eb="11">
      <t>ナ</t>
    </rPh>
    <phoneticPr fontId="1"/>
  </si>
  <si>
    <t>To get used to life in Japan, I do not work part-time  for 1 month after entering Japan.</t>
    <phoneticPr fontId="1"/>
  </si>
  <si>
    <t>学費と生活費の両方を日本でのアルバイト代で賄うことは出来ないと理解しています。</t>
    <rPh sb="0" eb="2">
      <t>ガクヒ</t>
    </rPh>
    <rPh sb="3" eb="6">
      <t>セイカツヒ</t>
    </rPh>
    <rPh sb="7" eb="9">
      <t>リョウホウ</t>
    </rPh>
    <rPh sb="10" eb="12">
      <t>ニホン</t>
    </rPh>
    <rPh sb="19" eb="20">
      <t>ダイ</t>
    </rPh>
    <rPh sb="21" eb="22">
      <t>マカナ</t>
    </rPh>
    <rPh sb="26" eb="28">
      <t>デキ</t>
    </rPh>
    <rPh sb="31" eb="33">
      <t>リカイ</t>
    </rPh>
    <phoneticPr fontId="1"/>
  </si>
  <si>
    <t>Avoid causing trouble at school, along with my guarantor, guarantee living costs and other related expenses.</t>
    <phoneticPr fontId="1"/>
  </si>
  <si>
    <t>勉強に専念するため、アルバイトは週２８時間以下とします。</t>
    <rPh sb="0" eb="2">
      <t>ベンキョウ</t>
    </rPh>
    <rPh sb="3" eb="5">
      <t>センネン</t>
    </rPh>
    <rPh sb="16" eb="17">
      <t>シュウ</t>
    </rPh>
    <rPh sb="19" eb="21">
      <t>ジカン</t>
    </rPh>
    <rPh sb="21" eb="23">
      <t>イカ</t>
    </rPh>
    <phoneticPr fontId="1"/>
  </si>
  <si>
    <t>To concentrate on my studies, I have a part-time job up to 28 hours per week.</t>
    <phoneticPr fontId="1"/>
  </si>
  <si>
    <t>Date of Birth (Year/Month/Date)</t>
    <phoneticPr fontId="1"/>
  </si>
  <si>
    <t>Miller</t>
    <phoneticPr fontId="1"/>
  </si>
  <si>
    <t>Mike</t>
    <phoneticPr fontId="1"/>
  </si>
  <si>
    <t>America</t>
    <phoneticPr fontId="1"/>
  </si>
  <si>
    <t>Birthplace (City, Country)</t>
  </si>
  <si>
    <t>Current Occupation</t>
  </si>
  <si>
    <t>Student</t>
    <phoneticPr fontId="1"/>
  </si>
  <si>
    <t>Sex</t>
    <phoneticPr fontId="1"/>
  </si>
  <si>
    <t>Male</t>
    <phoneticPr fontId="1"/>
  </si>
  <si>
    <t>Address in Your home country</t>
    <phoneticPr fontId="1"/>
  </si>
  <si>
    <t>2-105-8, segencho, nishi-ku, yokohama, kanagawa, japan</t>
    <phoneticPr fontId="1"/>
  </si>
  <si>
    <t>Phone</t>
    <phoneticPr fontId="1"/>
  </si>
  <si>
    <t>(80)9012345678</t>
    <phoneticPr fontId="1"/>
  </si>
  <si>
    <t>mikemiller@kccollege.ac.jp</t>
    <phoneticPr fontId="1"/>
  </si>
  <si>
    <t>Passport Number</t>
    <phoneticPr fontId="1"/>
  </si>
  <si>
    <t>Family Name</t>
    <phoneticPr fontId="1"/>
  </si>
  <si>
    <t xml:space="preserve">Given Name (Including Middle Name) </t>
    <phoneticPr fontId="1"/>
  </si>
  <si>
    <t>New York , America</t>
    <phoneticPr fontId="1"/>
  </si>
  <si>
    <t>Describe</t>
    <phoneticPr fontId="1"/>
  </si>
  <si>
    <t>Date of issue (Year/Month/Date)</t>
    <phoneticPr fontId="1"/>
  </si>
  <si>
    <t>Date of expiration (Year/Month/Date)</t>
    <phoneticPr fontId="1"/>
  </si>
  <si>
    <t>Total period of education( years)</t>
    <phoneticPr fontId="1"/>
  </si>
  <si>
    <t>Crimimal Record in Japan or Overseas</t>
    <phoneticPr fontId="1"/>
  </si>
  <si>
    <t>No</t>
  </si>
  <si>
    <t>Departure by deportation /
Departure order</t>
    <phoneticPr fontId="1"/>
  </si>
  <si>
    <t>Type of Visa</t>
    <phoneticPr fontId="1"/>
  </si>
  <si>
    <t>Received/Not Received</t>
  </si>
  <si>
    <t>Name of School etc</t>
  </si>
  <si>
    <t>2nd</t>
    <phoneticPr fontId="1"/>
  </si>
  <si>
    <t>3rd</t>
    <phoneticPr fontId="1"/>
  </si>
  <si>
    <t>1st</t>
    <phoneticPr fontId="1"/>
  </si>
  <si>
    <t>Date of Entry</t>
    <phoneticPr fontId="1"/>
  </si>
  <si>
    <t>Date of Departure</t>
    <phoneticPr fontId="1"/>
  </si>
  <si>
    <t>Visa Status</t>
    <phoneticPr fontId="1"/>
  </si>
  <si>
    <t>Purpose of Stay</t>
  </si>
  <si>
    <t>4th</t>
    <phoneticPr fontId="1"/>
  </si>
  <si>
    <t xml:space="preserve"> All Entry Records of Japan (Past to Present)</t>
    <phoneticPr fontId="2"/>
  </si>
  <si>
    <t>Visa Starting Date</t>
    <phoneticPr fontId="1"/>
  </si>
  <si>
    <t>Date of Entrance</t>
    <phoneticPr fontId="2"/>
  </si>
  <si>
    <t>Date of Graduation</t>
    <phoneticPr fontId="2"/>
  </si>
  <si>
    <t>Location</t>
    <phoneticPr fontId="2"/>
  </si>
  <si>
    <t>School Name</t>
    <phoneticPr fontId="2"/>
  </si>
  <si>
    <t>5th</t>
    <phoneticPr fontId="1"/>
  </si>
  <si>
    <t>Studying Hours</t>
    <phoneticPr fontId="1"/>
  </si>
  <si>
    <t>Study start time</t>
    <phoneticPr fontId="1"/>
  </si>
  <si>
    <t>Study end time</t>
    <phoneticPr fontId="1"/>
  </si>
  <si>
    <t>Name of Test</t>
    <phoneticPr fontId="2"/>
  </si>
  <si>
    <t>Level</t>
    <phoneticPr fontId="2"/>
  </si>
  <si>
    <t>Test Date</t>
    <phoneticPr fontId="2"/>
  </si>
  <si>
    <t>Pass or Fail</t>
    <phoneticPr fontId="2"/>
  </si>
  <si>
    <t>Score</t>
    <phoneticPr fontId="2"/>
  </si>
  <si>
    <t>JLPT</t>
    <phoneticPr fontId="2"/>
  </si>
  <si>
    <t>N5</t>
    <phoneticPr fontId="2"/>
  </si>
  <si>
    <t>Pass</t>
    <phoneticPr fontId="2"/>
  </si>
  <si>
    <t>Accommodation in Japan</t>
    <phoneticPr fontId="1"/>
  </si>
  <si>
    <t>Accommodation in Japan</t>
    <phoneticPr fontId="2"/>
  </si>
  <si>
    <t>Dormitory</t>
  </si>
  <si>
    <t>Plans after Finishing  Japanese Course at Arts College YOKOHAMA</t>
    <phoneticPr fontId="2"/>
  </si>
  <si>
    <t xml:space="preserve"> Reason for Studying Japanese in Japan</t>
    <phoneticPr fontId="2"/>
  </si>
  <si>
    <t>Personal Information</t>
    <phoneticPr fontId="2"/>
  </si>
  <si>
    <t>Family Members</t>
    <phoneticPr fontId="2"/>
  </si>
  <si>
    <t>Father</t>
    <phoneticPr fontId="2"/>
  </si>
  <si>
    <t>Mother</t>
    <phoneticPr fontId="2"/>
  </si>
  <si>
    <t>Spouse</t>
    <phoneticPr fontId="2"/>
  </si>
  <si>
    <t>Full name</t>
    <phoneticPr fontId="1"/>
  </si>
  <si>
    <t>Current Address</t>
    <phoneticPr fontId="2"/>
  </si>
  <si>
    <t>Workplace / Name of school</t>
    <phoneticPr fontId="2"/>
  </si>
  <si>
    <t>Relative in Japan</t>
    <phoneticPr fontId="2"/>
  </si>
  <si>
    <t>Relationship</t>
    <phoneticPr fontId="1"/>
  </si>
  <si>
    <t>Past Visa (COE) Application Record in Japan</t>
    <phoneticPr fontId="2"/>
  </si>
  <si>
    <t>Occupational Background</t>
    <phoneticPr fontId="2"/>
  </si>
  <si>
    <t>Japanese Studying Experience</t>
    <phoneticPr fontId="2"/>
  </si>
  <si>
    <t>Japanese Proficiency Test (Please answer below for those who have taken the test.)</t>
    <phoneticPr fontId="2"/>
  </si>
  <si>
    <t>3rd</t>
    <phoneticPr fontId="2"/>
  </si>
  <si>
    <t>2nd</t>
    <phoneticPr fontId="2"/>
  </si>
  <si>
    <t>Financial sponsor</t>
    <phoneticPr fontId="2"/>
  </si>
  <si>
    <t>Company address</t>
    <phoneticPr fontId="2"/>
  </si>
  <si>
    <t>Company phone</t>
    <phoneticPr fontId="2"/>
  </si>
  <si>
    <t xml:space="preserve">The details of payment(Tuition) </t>
    <phoneticPr fontId="2"/>
  </si>
  <si>
    <t xml:space="preserve">The details of payment(Living Expenses) </t>
    <phoneticPr fontId="2"/>
  </si>
  <si>
    <t>The way of payment ( Please explain the way of payment or remittance in detail )</t>
    <phoneticPr fontId="2"/>
  </si>
  <si>
    <t>Artscollege YOKOHAMA JAPANESE LEARNING COURSE ENTRY SHEET</t>
    <phoneticPr fontId="2"/>
  </si>
  <si>
    <t>Others</t>
    <phoneticPr fontId="2"/>
  </si>
  <si>
    <t>Elementary education</t>
    <phoneticPr fontId="2"/>
  </si>
  <si>
    <t>Secondary education</t>
    <phoneticPr fontId="2"/>
  </si>
  <si>
    <t>Higher secondary education</t>
    <phoneticPr fontId="2"/>
  </si>
  <si>
    <t>Higher education</t>
    <phoneticPr fontId="1"/>
  </si>
  <si>
    <t>others</t>
    <phoneticPr fontId="2"/>
  </si>
  <si>
    <t>Sakura University</t>
    <phoneticPr fontId="2"/>
  </si>
  <si>
    <t>Fuji elementary school</t>
    <phoneticPr fontId="2"/>
  </si>
  <si>
    <t>Apple company</t>
    <phoneticPr fontId="2"/>
  </si>
  <si>
    <t>Sakura language school</t>
    <phoneticPr fontId="2"/>
  </si>
  <si>
    <t>Japan</t>
    <phoneticPr fontId="2"/>
  </si>
  <si>
    <t>Arts Taro</t>
    <phoneticPr fontId="2"/>
  </si>
  <si>
    <t>uncle</t>
    <phoneticPr fontId="2"/>
  </si>
  <si>
    <t>Father</t>
    <phoneticPr fontId="2"/>
  </si>
  <si>
    <t>America</t>
    <phoneticPr fontId="2"/>
  </si>
  <si>
    <t>Relationship with the applicant and the reasons for being his / her payer.</t>
    <phoneticPr fontId="2"/>
  </si>
  <si>
    <t>Tom miller</t>
    <phoneticPr fontId="2"/>
  </si>
  <si>
    <t>Office worker</t>
    <phoneticPr fontId="2"/>
  </si>
  <si>
    <t>Sakura bank</t>
    <phoneticPr fontId="2"/>
  </si>
  <si>
    <t>self-employment</t>
    <phoneticPr fontId="2"/>
  </si>
  <si>
    <t>Sakura restaurant</t>
    <phoneticPr fontId="2"/>
  </si>
  <si>
    <t>Student</t>
    <phoneticPr fontId="2"/>
  </si>
  <si>
    <t>Not Received</t>
  </si>
  <si>
    <t>国籍</t>
    <rPh sb="0" eb="2">
      <t>コクセキ</t>
    </rPh>
    <phoneticPr fontId="1"/>
  </si>
  <si>
    <t>氏名</t>
    <rPh sb="0" eb="2">
      <t>シメイ</t>
    </rPh>
    <phoneticPr fontId="1"/>
  </si>
  <si>
    <t>Name</t>
    <phoneticPr fontId="1"/>
  </si>
  <si>
    <t>生年月日</t>
    <rPh sb="0" eb="2">
      <t>セイネン</t>
    </rPh>
    <rPh sb="2" eb="4">
      <t>ガッピ</t>
    </rPh>
    <phoneticPr fontId="1"/>
  </si>
  <si>
    <t>Date of Birth</t>
    <phoneticPr fontId="1"/>
  </si>
  <si>
    <t>出生地</t>
    <rPh sb="0" eb="3">
      <t>シュッセイチ</t>
    </rPh>
    <phoneticPr fontId="1"/>
  </si>
  <si>
    <t>Place of birth</t>
    <phoneticPr fontId="1"/>
  </si>
  <si>
    <t>性別</t>
    <rPh sb="0" eb="2">
      <t>セイベツ</t>
    </rPh>
    <phoneticPr fontId="1"/>
  </si>
  <si>
    <t>現住所</t>
    <rPh sb="0" eb="3">
      <t>ゲンジュウショ</t>
    </rPh>
    <phoneticPr fontId="1"/>
  </si>
  <si>
    <t>Home address</t>
    <phoneticPr fontId="1"/>
  </si>
  <si>
    <t>配偶者の有無</t>
    <rPh sb="0" eb="3">
      <t>ハイグウシャ</t>
    </rPh>
    <rPh sb="4" eb="6">
      <t>ウム</t>
    </rPh>
    <phoneticPr fontId="1"/>
  </si>
  <si>
    <t>Marital Status</t>
    <phoneticPr fontId="1"/>
  </si>
  <si>
    <t>配偶者名</t>
    <rPh sb="0" eb="4">
      <t>ハイグウシャメイ</t>
    </rPh>
    <phoneticPr fontId="1"/>
  </si>
  <si>
    <t>Name of Spouse</t>
    <phoneticPr fontId="1"/>
  </si>
  <si>
    <t>初等教育</t>
    <rPh sb="0" eb="2">
      <t>ショトウ</t>
    </rPh>
    <rPh sb="2" eb="4">
      <t>キョウイク</t>
    </rPh>
    <phoneticPr fontId="1"/>
  </si>
  <si>
    <t>高等教育</t>
    <rPh sb="0" eb="2">
      <t>コウトウ</t>
    </rPh>
    <rPh sb="2" eb="4">
      <t>キョウイク</t>
    </rPh>
    <phoneticPr fontId="1"/>
  </si>
  <si>
    <t>学校名および所在地 School name / Location</t>
    <rPh sb="0" eb="2">
      <t>ガッコウ</t>
    </rPh>
    <rPh sb="2" eb="3">
      <t>メイ</t>
    </rPh>
    <rPh sb="6" eb="9">
      <t>ショザイチ</t>
    </rPh>
    <phoneticPr fontId="1"/>
  </si>
  <si>
    <t>Higer secondary education</t>
    <phoneticPr fontId="2"/>
  </si>
  <si>
    <t>中等教育1</t>
    <rPh sb="0" eb="2">
      <t>チュウトウ</t>
    </rPh>
    <rPh sb="2" eb="4">
      <t>キョウイク</t>
    </rPh>
    <phoneticPr fontId="1"/>
  </si>
  <si>
    <t>中等教育2</t>
    <rPh sb="0" eb="2">
      <t>チュウトウ</t>
    </rPh>
    <rPh sb="2" eb="4">
      <t>キョウイク</t>
    </rPh>
    <phoneticPr fontId="1"/>
  </si>
  <si>
    <t>その他1</t>
    <rPh sb="2" eb="3">
      <t>ホカ</t>
    </rPh>
    <phoneticPr fontId="1"/>
  </si>
  <si>
    <t>その他2</t>
    <rPh sb="2" eb="3">
      <t>ホカ</t>
    </rPh>
    <phoneticPr fontId="1"/>
  </si>
  <si>
    <t>職歴 / Occupational Background</t>
  </si>
  <si>
    <t>日本語学習歴 Japanese Studying Experience</t>
    <rPh sb="0" eb="3">
      <t>ニホンゴ</t>
    </rPh>
    <rPh sb="3" eb="5">
      <t>ガクシュウ</t>
    </rPh>
    <rPh sb="5" eb="6">
      <t>レキ</t>
    </rPh>
    <phoneticPr fontId="2"/>
  </si>
  <si>
    <t>勤務先名および所在地 Campany name / Location</t>
    <rPh sb="0" eb="3">
      <t>キンムサキ</t>
    </rPh>
    <rPh sb="3" eb="4">
      <t>メイ</t>
    </rPh>
    <rPh sb="4" eb="5">
      <t>ガクメイ</t>
    </rPh>
    <rPh sb="7" eb="10">
      <t>ショザイチ</t>
    </rPh>
    <phoneticPr fontId="1"/>
  </si>
  <si>
    <t>学歴（初等教育から順次最終学歴まで）Educational Background (elementary school to the last school attended)</t>
    <phoneticPr fontId="1"/>
  </si>
  <si>
    <t>～</t>
    <phoneticPr fontId="13"/>
  </si>
  <si>
    <t>years</t>
    <phoneticPr fontId="13"/>
  </si>
  <si>
    <t>hours</t>
    <phoneticPr fontId="13"/>
  </si>
  <si>
    <t>合否/Pass or Fail</t>
    <phoneticPr fontId="2"/>
  </si>
  <si>
    <t>受験日/Test Date</t>
    <phoneticPr fontId="2"/>
  </si>
  <si>
    <t>日本への出入国歴 / All Entry Records of Japan (Past to Present):</t>
    <phoneticPr fontId="2"/>
  </si>
  <si>
    <t>Date of Entry　～　Date of Departure</t>
    <phoneticPr fontId="13"/>
  </si>
  <si>
    <t>入国年月日　～　出国年月日</t>
    <rPh sb="0" eb="2">
      <t>ニュウコク</t>
    </rPh>
    <rPh sb="2" eb="5">
      <t>ネンガッピ</t>
    </rPh>
    <rPh sb="8" eb="10">
      <t>シュッコク</t>
    </rPh>
    <rPh sb="10" eb="13">
      <t>ネンガッピ</t>
    </rPh>
    <phoneticPr fontId="2"/>
  </si>
  <si>
    <t>家族構成  /  Family Members</t>
  </si>
  <si>
    <t>修学理由 / Reason for Studying Japanese in Japan</t>
  </si>
  <si>
    <t>卒業後の予定 / Plans after Finishing  Japanese Course at Arts College YOKOHAMA</t>
  </si>
  <si>
    <t>氏名 Name</t>
    <rPh sb="0" eb="2">
      <t>シメイ</t>
    </rPh>
    <phoneticPr fontId="1"/>
  </si>
  <si>
    <t>生年月日 Date of Birth</t>
    <rPh sb="0" eb="2">
      <t>セイネン</t>
    </rPh>
    <rPh sb="2" eb="4">
      <t>ガッピ</t>
    </rPh>
    <phoneticPr fontId="1"/>
  </si>
  <si>
    <t>現住所 Home address</t>
    <rPh sb="0" eb="3">
      <t>ゲンジュウショ</t>
    </rPh>
    <phoneticPr fontId="1"/>
  </si>
  <si>
    <t>職業 Occupation</t>
    <rPh sb="0" eb="2">
      <t>ショクギョウ</t>
    </rPh>
    <phoneticPr fontId="2"/>
  </si>
  <si>
    <t>学校名/勤務先名 School name / Company name</t>
    <rPh sb="0" eb="3">
      <t>ガッコウメイ</t>
    </rPh>
    <rPh sb="4" eb="7">
      <t>キンムサキ</t>
    </rPh>
    <rPh sb="7" eb="8">
      <t>メイ</t>
    </rPh>
    <phoneticPr fontId="2"/>
  </si>
  <si>
    <t>父親
Father</t>
    <rPh sb="0" eb="2">
      <t>チチオヤ</t>
    </rPh>
    <phoneticPr fontId="2"/>
  </si>
  <si>
    <t>母親
Mother</t>
    <rPh sb="0" eb="2">
      <t>ハハオヤ</t>
    </rPh>
    <phoneticPr fontId="2"/>
  </si>
  <si>
    <t>High education</t>
    <phoneticPr fontId="2"/>
  </si>
  <si>
    <t>short stay</t>
    <phoneticPr fontId="2"/>
  </si>
  <si>
    <t>Tokyo language school</t>
    <phoneticPr fontId="2"/>
  </si>
  <si>
    <t>Cleak</t>
    <phoneticPr fontId="2"/>
  </si>
  <si>
    <t>Fuji food company</t>
    <phoneticPr fontId="2"/>
  </si>
  <si>
    <t>sightseeing</t>
    <phoneticPr fontId="2"/>
  </si>
  <si>
    <t>Total study years</t>
    <phoneticPr fontId="2"/>
  </si>
  <si>
    <r>
      <t xml:space="preserve"> 修学年数</t>
    </r>
    <r>
      <rPr>
        <sz val="6"/>
        <color rgb="FF000000"/>
        <rFont val="メイリオ"/>
        <family val="3"/>
        <charset val="128"/>
      </rPr>
      <t>Total study years</t>
    </r>
    <rPh sb="1" eb="3">
      <t>シュウガク</t>
    </rPh>
    <rPh sb="3" eb="5">
      <t>ネンスウ</t>
    </rPh>
    <phoneticPr fontId="2"/>
  </si>
  <si>
    <r>
      <t xml:space="preserve"> 修学時間</t>
    </r>
    <r>
      <rPr>
        <sz val="6"/>
        <color rgb="FF000000"/>
        <rFont val="メイリオ"/>
        <family val="3"/>
        <charset val="128"/>
      </rPr>
      <t>Total study hours</t>
    </r>
    <rPh sb="1" eb="3">
      <t>シュウガク</t>
    </rPh>
    <rPh sb="3" eb="5">
      <t>ジカン</t>
    </rPh>
    <phoneticPr fontId="2"/>
  </si>
  <si>
    <t>Years of Services</t>
    <phoneticPr fontId="1"/>
  </si>
  <si>
    <r>
      <t xml:space="preserve">勤務年数 </t>
    </r>
    <r>
      <rPr>
        <sz val="6"/>
        <color rgb="FF000000"/>
        <rFont val="メイリオ"/>
        <family val="3"/>
        <charset val="128"/>
      </rPr>
      <t>Years of services</t>
    </r>
    <rPh sb="0" eb="2">
      <t>キンム</t>
    </rPh>
    <rPh sb="2" eb="4">
      <t>ネンスウ</t>
    </rPh>
    <phoneticPr fontId="2"/>
  </si>
  <si>
    <t>修学期間 Period of study(Y/M/D)</t>
    <phoneticPr fontId="13"/>
  </si>
  <si>
    <r>
      <t xml:space="preserve">在職期間 </t>
    </r>
    <r>
      <rPr>
        <sz val="8"/>
        <color rgb="FF000000"/>
        <rFont val="メイリオ"/>
        <family val="3"/>
        <charset val="128"/>
      </rPr>
      <t>Period of employment (Y/M/D)</t>
    </r>
    <rPh sb="0" eb="2">
      <t>ザイショク</t>
    </rPh>
    <rPh sb="2" eb="4">
      <t>キカン</t>
    </rPh>
    <phoneticPr fontId="1"/>
  </si>
  <si>
    <t>Higher Education</t>
    <phoneticPr fontId="2"/>
  </si>
  <si>
    <t>専門学校(ProfessionalCollege)</t>
  </si>
  <si>
    <t>Name of School</t>
    <phoneticPr fontId="2"/>
  </si>
  <si>
    <t>Arts college YOKOHAMA</t>
    <phoneticPr fontId="2"/>
  </si>
  <si>
    <t>Work in Japan</t>
    <phoneticPr fontId="2"/>
  </si>
  <si>
    <t>Other reason</t>
    <phoneticPr fontId="2"/>
  </si>
  <si>
    <t>Name of Company</t>
    <phoneticPr fontId="2"/>
  </si>
  <si>
    <t>Sakura company</t>
    <phoneticPr fontId="2"/>
  </si>
  <si>
    <t>others( e.g. Return home courty)</t>
  </si>
  <si>
    <t>others( e.g. Return home courty)</t>
    <phoneticPr fontId="2"/>
  </si>
  <si>
    <t>進学先名 Name of School</t>
    <rPh sb="0" eb="3">
      <t>シンガクサキ</t>
    </rPh>
    <rPh sb="3" eb="4">
      <t>メイ</t>
    </rPh>
    <phoneticPr fontId="2"/>
  </si>
  <si>
    <t>就業先名 Name of Company</t>
    <rPh sb="0" eb="3">
      <t>シュウギョウサキ</t>
    </rPh>
    <rPh sb="3" eb="4">
      <t>メイ</t>
    </rPh>
    <phoneticPr fontId="2"/>
  </si>
  <si>
    <t xml:space="preserve">その他（帰国等） </t>
    <rPh sb="2" eb="3">
      <t>ホカ</t>
    </rPh>
    <rPh sb="4" eb="6">
      <t>キコク</t>
    </rPh>
    <rPh sb="6" eb="7">
      <t>トウ</t>
    </rPh>
    <phoneticPr fontId="2"/>
  </si>
  <si>
    <t>進学       Higher Education</t>
    <rPh sb="0" eb="2">
      <t>シンガク</t>
    </rPh>
    <phoneticPr fontId="2"/>
  </si>
  <si>
    <t>就業       Work in Japan</t>
    <rPh sb="0" eb="2">
      <t>シュウギョウ</t>
    </rPh>
    <phoneticPr fontId="2"/>
  </si>
  <si>
    <t>10</t>
    <phoneticPr fontId="1"/>
  </si>
  <si>
    <t>修学理由/ Reason for Studying Japanese in Japan</t>
    <phoneticPr fontId="2"/>
  </si>
  <si>
    <t>記</t>
    <rPh sb="0" eb="1">
      <t>キ</t>
    </rPh>
    <phoneticPr fontId="2"/>
  </si>
  <si>
    <t xml:space="preserve">経費支弁内容 </t>
    <rPh sb="0" eb="2">
      <t>ケイヒ</t>
    </rPh>
    <rPh sb="2" eb="4">
      <t>シベン</t>
    </rPh>
    <rPh sb="4" eb="6">
      <t>ナイヨウ</t>
    </rPh>
    <phoneticPr fontId="2"/>
  </si>
  <si>
    <t>私、</t>
    <rPh sb="0" eb="1">
      <t>ワタシ</t>
    </rPh>
    <phoneticPr fontId="2"/>
  </si>
  <si>
    <r>
      <t xml:space="preserve">月額  </t>
    </r>
    <r>
      <rPr>
        <sz val="10"/>
        <color rgb="FF000000"/>
        <rFont val="Meiryo UI"/>
        <family val="3"/>
        <charset val="128"/>
      </rPr>
      <t>per month</t>
    </r>
    <rPh sb="0" eb="1">
      <t>ツキ</t>
    </rPh>
    <rPh sb="1" eb="2">
      <t>ガク</t>
    </rPh>
    <phoneticPr fontId="2"/>
  </si>
  <si>
    <t>電話</t>
    <rPh sb="0" eb="2">
      <t>デンワ</t>
    </rPh>
    <phoneticPr fontId="2"/>
  </si>
  <si>
    <t>　私は、このたび上記の者が日本国に入国した場合の経費支弁者になりましたので、下記の通り経費支弁者の引受経緯を説明するとともに経費支弁について誓約いたします。</t>
    <rPh sb="1" eb="2">
      <t>ワタシ</t>
    </rPh>
    <rPh sb="8" eb="10">
      <t>ジョウキ</t>
    </rPh>
    <rPh sb="11" eb="12">
      <t>モノ</t>
    </rPh>
    <rPh sb="13" eb="15">
      <t>ニホン</t>
    </rPh>
    <rPh sb="15" eb="16">
      <t>コク</t>
    </rPh>
    <rPh sb="17" eb="19">
      <t>ニュウコク</t>
    </rPh>
    <rPh sb="21" eb="23">
      <t>バアイ</t>
    </rPh>
    <rPh sb="24" eb="26">
      <t>ケイヒ</t>
    </rPh>
    <rPh sb="26" eb="28">
      <t>シベン</t>
    </rPh>
    <rPh sb="28" eb="29">
      <t>シャ</t>
    </rPh>
    <rPh sb="38" eb="40">
      <t>カキ</t>
    </rPh>
    <rPh sb="41" eb="42">
      <t>トオ</t>
    </rPh>
    <rPh sb="43" eb="45">
      <t>ケイヒ</t>
    </rPh>
    <rPh sb="45" eb="47">
      <t>シベン</t>
    </rPh>
    <phoneticPr fontId="2"/>
  </si>
  <si>
    <t>I hereby agree to take responsibility of paying the expenses of the applicant mentioned above during his stay in Japan and explain the reason  for taking this responsibility as follows.</t>
    <phoneticPr fontId="2"/>
  </si>
  <si>
    <t>経費支弁書 / Certificate of Payment</t>
    <rPh sb="0" eb="1">
      <t>ヘ</t>
    </rPh>
    <rPh sb="1" eb="2">
      <t>ヒ</t>
    </rPh>
    <rPh sb="2" eb="3">
      <t>シ</t>
    </rPh>
    <rPh sb="3" eb="4">
      <t>ベン</t>
    </rPh>
    <rPh sb="4" eb="5">
      <t>ショ</t>
    </rPh>
    <phoneticPr fontId="2"/>
  </si>
  <si>
    <t>　また、上記の者が在留期間更新許可申請の際には、送金証明書または本人名義の預金通帳（送金事実、経費支弁事実が記載されたもの）の写し等で、生活費の支弁事実を明らかにする書類を提出します。</t>
    <rPh sb="4" eb="6">
      <t>ジョウキ</t>
    </rPh>
    <rPh sb="7" eb="8">
      <t>モノ</t>
    </rPh>
    <rPh sb="9" eb="11">
      <t>ザイリュウ</t>
    </rPh>
    <rPh sb="11" eb="13">
      <t>キカン</t>
    </rPh>
    <rPh sb="13" eb="15">
      <t>コウシン</t>
    </rPh>
    <rPh sb="15" eb="17">
      <t>キョカ</t>
    </rPh>
    <rPh sb="17" eb="19">
      <t>シンセイ</t>
    </rPh>
    <rPh sb="20" eb="21">
      <t>サイ</t>
    </rPh>
    <rPh sb="24" eb="26">
      <t>ソウキン</t>
    </rPh>
    <rPh sb="26" eb="29">
      <t>ショウメイショ</t>
    </rPh>
    <rPh sb="32" eb="34">
      <t>ホンニン</t>
    </rPh>
    <rPh sb="34" eb="36">
      <t>メイギ</t>
    </rPh>
    <rPh sb="37" eb="39">
      <t>ヨキン</t>
    </rPh>
    <rPh sb="39" eb="41">
      <t>ツウチョウ</t>
    </rPh>
    <rPh sb="42" eb="44">
      <t>ソウキン</t>
    </rPh>
    <rPh sb="44" eb="46">
      <t>ジジツ</t>
    </rPh>
    <rPh sb="47" eb="49">
      <t>ケイヒ</t>
    </rPh>
    <rPh sb="49" eb="51">
      <t>シベン</t>
    </rPh>
    <rPh sb="51" eb="53">
      <t>ジジツ</t>
    </rPh>
    <phoneticPr fontId="2"/>
  </si>
  <si>
    <t>750000JPY(For 1year)</t>
  </si>
  <si>
    <t>/per month</t>
    <phoneticPr fontId="2"/>
  </si>
  <si>
    <t>支弁方法 （送金、振り込みなど支弁方法を具体的に書いてください。）</t>
    <rPh sb="0" eb="2">
      <t>シベン</t>
    </rPh>
    <rPh sb="2" eb="4">
      <t>ホウホウ</t>
    </rPh>
    <phoneticPr fontId="2"/>
  </si>
  <si>
    <r>
      <t xml:space="preserve">生活費 </t>
    </r>
    <r>
      <rPr>
        <sz val="10"/>
        <color rgb="FF000000"/>
        <rFont val="Meiryo UI"/>
        <family val="3"/>
        <charset val="128"/>
      </rPr>
      <t>Living Expenses</t>
    </r>
    <rPh sb="0" eb="3">
      <t>セイカツヒ</t>
    </rPh>
    <phoneticPr fontId="2"/>
  </si>
  <si>
    <t xml:space="preserve">学費(初回) Tuition </t>
    <rPh sb="0" eb="2">
      <t>ガクヒ</t>
    </rPh>
    <rPh sb="3" eb="5">
      <t>ショカイ</t>
    </rPh>
    <phoneticPr fontId="2"/>
  </si>
  <si>
    <t>The way of payment ( Please explain the way of payment or remittance in detail )</t>
  </si>
  <si>
    <t xml:space="preserve">経費支弁者    Financial Supporter </t>
    <phoneticPr fontId="2"/>
  </si>
  <si>
    <t>Date of Fill-in</t>
    <phoneticPr fontId="2"/>
  </si>
  <si>
    <t>Name</t>
    <phoneticPr fontId="1"/>
  </si>
  <si>
    <t>メール</t>
    <phoneticPr fontId="2"/>
  </si>
  <si>
    <t>Email</t>
    <phoneticPr fontId="2"/>
  </si>
  <si>
    <t>申請者との関係</t>
    <rPh sb="0" eb="3">
      <t>シンセイシャ</t>
    </rPh>
    <rPh sb="5" eb="7">
      <t>カンケイ</t>
    </rPh>
    <phoneticPr fontId="2"/>
  </si>
  <si>
    <t>Email</t>
    <phoneticPr fontId="2"/>
  </si>
  <si>
    <t>nihongo@kccollege.ac.jp</t>
    <phoneticPr fontId="2"/>
  </si>
  <si>
    <t>C-1で書いた経費支弁の引受経緯、経費支弁方法の日本語訳を記入してください。</t>
    <phoneticPr fontId="1"/>
  </si>
  <si>
    <t>C-2</t>
    <phoneticPr fontId="2"/>
  </si>
  <si>
    <t>経費支弁の引受経緯(C-1)</t>
    <phoneticPr fontId="2"/>
  </si>
  <si>
    <t xml:space="preserve">Translate the reason for being the applicant's payer (1 of C-1) and the way of payment (2 of C-2) into Japanese. </t>
    <phoneticPr fontId="13"/>
  </si>
  <si>
    <t>経費支弁内容（C-1)/The details of payment(C-1)</t>
    <phoneticPr fontId="2"/>
  </si>
  <si>
    <t xml:space="preserve">(3) 支弁方法/The way of payment </t>
    <phoneticPr fontId="13"/>
  </si>
  <si>
    <t>It is my understanding that I can not cover both of my school expenses and the cost of living by doing a part-time job in Japan.</t>
    <phoneticPr fontId="1"/>
  </si>
  <si>
    <t>上記の者、貴校在学中は貴校の規則を堅く守らせ、本人に関することは保証人として一切引き受けることを誓います。</t>
    <rPh sb="0" eb="2">
      <t>ジョウキ</t>
    </rPh>
    <rPh sb="3" eb="4">
      <t>モノ</t>
    </rPh>
    <rPh sb="5" eb="6">
      <t>タカシ</t>
    </rPh>
    <rPh sb="6" eb="7">
      <t>コウ</t>
    </rPh>
    <rPh sb="7" eb="10">
      <t>ザイガクチュウ</t>
    </rPh>
    <rPh sb="11" eb="13">
      <t>キコウ</t>
    </rPh>
    <rPh sb="14" eb="16">
      <t>キソク</t>
    </rPh>
    <rPh sb="17" eb="18">
      <t>カタ</t>
    </rPh>
    <rPh sb="19" eb="20">
      <t>マモ</t>
    </rPh>
    <rPh sb="23" eb="25">
      <t>ホンニン</t>
    </rPh>
    <rPh sb="26" eb="27">
      <t>カン</t>
    </rPh>
    <rPh sb="32" eb="35">
      <t>ホショウニン</t>
    </rPh>
    <phoneticPr fontId="1"/>
  </si>
  <si>
    <t>I guarantee that the above student will pay all costs involved with his/her education and promise that the student will obey the rules of Arts College YOKOHAMA.</t>
    <phoneticPr fontId="1"/>
  </si>
  <si>
    <t>申請人 Applicant</t>
    <rPh sb="0" eb="3">
      <t>シンセイニン</t>
    </rPh>
    <phoneticPr fontId="1"/>
  </si>
  <si>
    <t>氏名</t>
    <rPh sb="0" eb="2">
      <t>シメイ</t>
    </rPh>
    <phoneticPr fontId="1"/>
  </si>
  <si>
    <t>署名</t>
    <rPh sb="0" eb="2">
      <t>ショメイ</t>
    </rPh>
    <phoneticPr fontId="1"/>
  </si>
  <si>
    <t>Signature</t>
    <phoneticPr fontId="1"/>
  </si>
  <si>
    <t>保証人  Guarantor</t>
    <rPh sb="0" eb="2">
      <t>ホショウ</t>
    </rPh>
    <rPh sb="2" eb="3">
      <t>ヒト</t>
    </rPh>
    <phoneticPr fontId="1"/>
  </si>
  <si>
    <r>
      <t xml:space="preserve">誓　約　書　/ </t>
    </r>
    <r>
      <rPr>
        <b/>
        <sz val="20"/>
        <color rgb="FF000000"/>
        <rFont val="Meiryo UI"/>
        <family val="3"/>
        <charset val="128"/>
      </rPr>
      <t>GUARANTEE</t>
    </r>
    <rPh sb="0" eb="1">
      <t>チカイ</t>
    </rPh>
    <rPh sb="2" eb="3">
      <t>ヤク</t>
    </rPh>
    <rPh sb="4" eb="5">
      <t>ショ</t>
    </rPh>
    <phoneticPr fontId="1"/>
  </si>
  <si>
    <t>Gurantor taro</t>
    <phoneticPr fontId="2"/>
  </si>
  <si>
    <t>The way of payment ( Please explain the way of payment or remittance in detail )</t>
    <phoneticPr fontId="2"/>
  </si>
  <si>
    <t>Relationship with the applicant and the reasons of being his / her payer.  ( Please write in concrete terms )</t>
    <phoneticPr fontId="2"/>
  </si>
  <si>
    <t>Intermediary agency or person</t>
    <phoneticPr fontId="2"/>
  </si>
  <si>
    <t>Agency name</t>
    <phoneticPr fontId="13"/>
  </si>
  <si>
    <t>Representative</t>
    <phoneticPr fontId="13"/>
  </si>
  <si>
    <t>Mike miller</t>
    <phoneticPr fontId="13"/>
  </si>
  <si>
    <t>Registration number issued by the gverment</t>
    <phoneticPr fontId="1"/>
  </si>
  <si>
    <t>JP123456</t>
    <phoneticPr fontId="13"/>
  </si>
  <si>
    <t>Bank name</t>
    <phoneticPr fontId="1"/>
  </si>
  <si>
    <t>Sakura Bank</t>
    <phoneticPr fontId="13"/>
  </si>
  <si>
    <t>001-001-AA-112345</t>
    <phoneticPr fontId="13"/>
  </si>
  <si>
    <t>Bank account number</t>
    <phoneticPr fontId="1"/>
  </si>
  <si>
    <t>A/c Holder name</t>
    <phoneticPr fontId="1"/>
  </si>
  <si>
    <t>Information of Intermediary agency or person</t>
    <phoneticPr fontId="2"/>
  </si>
  <si>
    <t>Annual Income(home currency)</t>
    <phoneticPr fontId="2"/>
  </si>
  <si>
    <t>Annual Income(JPY)</t>
    <phoneticPr fontId="2"/>
  </si>
  <si>
    <t>25000USD</t>
    <phoneticPr fontId="2"/>
  </si>
  <si>
    <t>4,000,000JPY</t>
    <phoneticPr fontId="2"/>
  </si>
  <si>
    <t>Annual Income</t>
    <phoneticPr fontId="1"/>
  </si>
  <si>
    <t>father</t>
    <phoneticPr fontId="1"/>
  </si>
  <si>
    <t>mother</t>
    <phoneticPr fontId="1"/>
  </si>
  <si>
    <t>住所
Address</t>
    <rPh sb="0" eb="2">
      <t>ジュウショ</t>
    </rPh>
    <phoneticPr fontId="2"/>
  </si>
  <si>
    <t>日本語訳者</t>
    <rPh sb="0" eb="4">
      <t>ニホンゴヤク</t>
    </rPh>
    <rPh sb="4" eb="5">
      <t>シャ</t>
    </rPh>
    <phoneticPr fontId="1"/>
  </si>
  <si>
    <t xml:space="preserve">Current address </t>
    <phoneticPr fontId="1"/>
  </si>
  <si>
    <t>Final school name</t>
    <phoneticPr fontId="2"/>
  </si>
  <si>
    <t>Final univ</t>
    <phoneticPr fontId="2"/>
  </si>
  <si>
    <t>please choose one</t>
    <phoneticPr fontId="2"/>
  </si>
  <si>
    <t>─1 ───┐</t>
    <phoneticPr fontId="2"/>
  </si>
  <si>
    <t>─3 ───┘</t>
    <phoneticPr fontId="2"/>
  </si>
  <si>
    <t>─2 ───┼───</t>
    <phoneticPr fontId="2"/>
  </si>
  <si>
    <t>Entry example</t>
    <phoneticPr fontId="2"/>
  </si>
  <si>
    <t>mother tongue
or
English</t>
    <phoneticPr fontId="2"/>
  </si>
  <si>
    <t>abcdefghijklmnopqrstuvwxyzabcdefghijklmnopqrstuvwxyzabcdefghijklmnopqrstuvwxyzabcdefghijklmnopqrstuvwxyzabcdefghijklmnopqrstuvwxyzabcdefghijklmnopqrstuvwxyzabcdefghijklmnopqrstuvwxyzabcdefghijklmnopqrstuvwxyzabcdefghijklmnopqrstuvwxyz</t>
    <phoneticPr fontId="2"/>
  </si>
  <si>
    <t>Translator</t>
    <phoneticPr fontId="1"/>
  </si>
  <si>
    <r>
      <rPr>
        <b/>
        <sz val="16"/>
        <color rgb="FF000000"/>
        <rFont val="游ゴシック"/>
        <family val="3"/>
        <charset val="128"/>
        <scheme val="minor"/>
      </rPr>
      <t>【translator】</t>
    </r>
    <r>
      <rPr>
        <sz val="11"/>
        <color rgb="FF000000"/>
        <rFont val="游ゴシック"/>
        <family val="3"/>
        <charset val="128"/>
        <scheme val="minor"/>
      </rPr>
      <t xml:space="preserve">
Translate the reason for studying Japanese into Japanese. </t>
    </r>
    <phoneticPr fontId="2"/>
  </si>
  <si>
    <t>日本語で留学の理由を記入</t>
    <rPh sb="0" eb="3">
      <t>ニホンゴ</t>
    </rPh>
    <rPh sb="4" eb="6">
      <t>リュウガク</t>
    </rPh>
    <rPh sb="7" eb="9">
      <t>リユウ</t>
    </rPh>
    <rPh sb="10" eb="12">
      <t>キニュウ</t>
    </rPh>
    <phoneticPr fontId="2"/>
  </si>
  <si>
    <t xml:space="preserve">                │</t>
    <phoneticPr fontId="2"/>
  </si>
  <si>
    <r>
      <rPr>
        <b/>
        <sz val="16"/>
        <color rgb="FF000000"/>
        <rFont val="游ゴシック"/>
        <family val="3"/>
        <charset val="128"/>
        <scheme val="minor"/>
      </rPr>
      <t>【translator】</t>
    </r>
    <r>
      <rPr>
        <sz val="11"/>
        <color rgb="FF000000"/>
        <rFont val="游ゴシック"/>
        <family val="3"/>
        <charset val="128"/>
        <scheme val="minor"/>
      </rPr>
      <t xml:space="preserve">
Translate relationship with the applicant and the reasons for being his / her payer.</t>
    </r>
    <phoneticPr fontId="2"/>
  </si>
  <si>
    <t>日本語で申請人と経費支弁者の関係および、引受ける経緯を記入</t>
    <rPh sb="0" eb="3">
      <t>ニホンゴ</t>
    </rPh>
    <rPh sb="4" eb="6">
      <t>シンセイ</t>
    </rPh>
    <rPh sb="6" eb="7">
      <t>ニン</t>
    </rPh>
    <rPh sb="8" eb="10">
      <t>ケイヒ</t>
    </rPh>
    <rPh sb="10" eb="12">
      <t>シベン</t>
    </rPh>
    <rPh sb="12" eb="13">
      <t>シャ</t>
    </rPh>
    <rPh sb="14" eb="16">
      <t>カンケイ</t>
    </rPh>
    <rPh sb="20" eb="22">
      <t>ヒキウ</t>
    </rPh>
    <rPh sb="24" eb="26">
      <t>ケイイ</t>
    </rPh>
    <rPh sb="27" eb="29">
      <t>キニュウ</t>
    </rPh>
    <phoneticPr fontId="2"/>
  </si>
  <si>
    <t>日本語で申請人と経費支弁者の関係および、引受ける経緯を記入
経費支弁者が両親でない場合、その理由も記入する</t>
    <rPh sb="0" eb="3">
      <t>ニホンゴ</t>
    </rPh>
    <rPh sb="4" eb="6">
      <t>シンセイ</t>
    </rPh>
    <rPh sb="6" eb="7">
      <t>ニン</t>
    </rPh>
    <rPh sb="8" eb="10">
      <t>ケイヒ</t>
    </rPh>
    <rPh sb="10" eb="12">
      <t>シベン</t>
    </rPh>
    <rPh sb="12" eb="13">
      <t>シャ</t>
    </rPh>
    <rPh sb="14" eb="16">
      <t>カンケイ</t>
    </rPh>
    <rPh sb="20" eb="22">
      <t>ヒキウ</t>
    </rPh>
    <rPh sb="24" eb="26">
      <t>ケイイ</t>
    </rPh>
    <rPh sb="27" eb="29">
      <t>キニュウ</t>
    </rPh>
    <rPh sb="30" eb="32">
      <t>ケイヒ</t>
    </rPh>
    <rPh sb="32" eb="35">
      <t>シベンシャ</t>
    </rPh>
    <rPh sb="36" eb="38">
      <t>リョウシン</t>
    </rPh>
    <rPh sb="41" eb="43">
      <t>バアイ</t>
    </rPh>
    <rPh sb="46" eb="48">
      <t>リユウ</t>
    </rPh>
    <rPh sb="49" eb="51">
      <t>キニュウ</t>
    </rPh>
    <phoneticPr fontId="2"/>
  </si>
  <si>
    <r>
      <t>B-21の10で書いた修学理由の</t>
    </r>
    <r>
      <rPr>
        <b/>
        <u/>
        <sz val="12"/>
        <color rgb="FF000000"/>
        <rFont val="Meiryo UI"/>
        <family val="3"/>
        <charset val="128"/>
      </rPr>
      <t>日本語訳</t>
    </r>
    <r>
      <rPr>
        <b/>
        <sz val="12"/>
        <color rgb="FF000000"/>
        <rFont val="Meiryo UI"/>
        <family val="3"/>
        <charset val="128"/>
      </rPr>
      <t>を記入してください。</t>
    </r>
    <rPh sb="8" eb="9">
      <t>カ</t>
    </rPh>
    <rPh sb="11" eb="13">
      <t>シュウガク</t>
    </rPh>
    <rPh sb="13" eb="15">
      <t>リユウ</t>
    </rPh>
    <phoneticPr fontId="1"/>
  </si>
  <si>
    <r>
      <rPr>
        <b/>
        <u/>
        <sz val="12"/>
        <color rgb="FF000000"/>
        <rFont val="Meiryo UI"/>
        <family val="3"/>
        <charset val="128"/>
      </rPr>
      <t>Translate</t>
    </r>
    <r>
      <rPr>
        <b/>
        <sz val="12"/>
        <color rgb="FF000000"/>
        <rFont val="Meiryo UI"/>
        <family val="3"/>
        <charset val="128"/>
      </rPr>
      <t xml:space="preserve"> the reason for studying Japanese (10 of B-2) </t>
    </r>
    <r>
      <rPr>
        <b/>
        <u/>
        <sz val="12"/>
        <color rgb="FF000000"/>
        <rFont val="Meiryo UI"/>
        <family val="3"/>
        <charset val="128"/>
      </rPr>
      <t>into Japanese.</t>
    </r>
    <r>
      <rPr>
        <b/>
        <sz val="12"/>
        <color rgb="FF000000"/>
        <rFont val="Meiryo UI"/>
        <family val="3"/>
        <charset val="128"/>
      </rPr>
      <t xml:space="preserve"> </t>
    </r>
    <phoneticPr fontId="1"/>
  </si>
  <si>
    <t>学校の寮に入る場合は、入国前に6カ月分の家賃、入寮費、保証金を支払います。</t>
    <rPh sb="0" eb="2">
      <t>ガッコウ</t>
    </rPh>
    <rPh sb="3" eb="4">
      <t>リョウ</t>
    </rPh>
    <rPh sb="5" eb="6">
      <t>ハイ</t>
    </rPh>
    <rPh sb="7" eb="9">
      <t>バアイ</t>
    </rPh>
    <rPh sb="11" eb="13">
      <t>ニュウコク</t>
    </rPh>
    <rPh sb="13" eb="14">
      <t>マエ</t>
    </rPh>
    <rPh sb="17" eb="18">
      <t>ゲツ</t>
    </rPh>
    <rPh sb="18" eb="19">
      <t>ブン</t>
    </rPh>
    <rPh sb="20" eb="22">
      <t>ヤチン</t>
    </rPh>
    <rPh sb="23" eb="25">
      <t>ニュウリョウ</t>
    </rPh>
    <rPh sb="25" eb="26">
      <t>ヒ</t>
    </rPh>
    <rPh sb="27" eb="30">
      <t>ホショウキン</t>
    </rPh>
    <rPh sb="31" eb="33">
      <t>シハラ</t>
    </rPh>
    <phoneticPr fontId="1"/>
  </si>
  <si>
    <t>Other1</t>
    <phoneticPr fontId="2"/>
  </si>
  <si>
    <t>Other2</t>
    <phoneticPr fontId="2"/>
  </si>
  <si>
    <t>Other3</t>
    <phoneticPr fontId="2"/>
  </si>
  <si>
    <t>Jhon watts</t>
    <phoneticPr fontId="2"/>
  </si>
  <si>
    <t>Toyota engineering</t>
    <phoneticPr fontId="2"/>
  </si>
  <si>
    <t>I have read and agreed with the Study Abroad Course Entrance Procedure Booklet, and also vow to confirm the Japanese laws as well as the school rules and direction.</t>
    <phoneticPr fontId="2"/>
  </si>
  <si>
    <t>Note：Your personal information will be used solely for the enrollment procedure, your education in school and students management and will not be disclosed to any other parties without your consent, except in the case it is required by Japanese laws or regulations.</t>
    <phoneticPr fontId="2"/>
  </si>
  <si>
    <t>注：ご提供いただいた個人情報は、入学手続き及び生徒の教育、管理のために使用します。法令等により開示を求められた場合を除き、本人の同意なしに第三者に開示することはありません。</t>
    <rPh sb="0" eb="1">
      <t>チュウ</t>
    </rPh>
    <rPh sb="3" eb="5">
      <t>テイキョウ</t>
    </rPh>
    <rPh sb="10" eb="12">
      <t>コジン</t>
    </rPh>
    <rPh sb="12" eb="14">
      <t>ジョウホウ</t>
    </rPh>
    <rPh sb="16" eb="18">
      <t>ニュウガク</t>
    </rPh>
    <rPh sb="18" eb="20">
      <t>テツヅ</t>
    </rPh>
    <rPh sb="21" eb="22">
      <t>オヨ</t>
    </rPh>
    <rPh sb="23" eb="25">
      <t>セイト</t>
    </rPh>
    <rPh sb="26" eb="28">
      <t>キョウイク</t>
    </rPh>
    <rPh sb="29" eb="31">
      <t>カンリ</t>
    </rPh>
    <rPh sb="35" eb="37">
      <t>シヨウ</t>
    </rPh>
    <rPh sb="41" eb="44">
      <t>ホウレイナド</t>
    </rPh>
    <rPh sb="47" eb="49">
      <t>カイジ</t>
    </rPh>
    <rPh sb="50" eb="51">
      <t>モト</t>
    </rPh>
    <rPh sb="55" eb="57">
      <t>バアイ</t>
    </rPh>
    <phoneticPr fontId="2"/>
  </si>
  <si>
    <t>申請日</t>
    <rPh sb="0" eb="3">
      <t>シンセイビ</t>
    </rPh>
    <phoneticPr fontId="1"/>
  </si>
  <si>
    <t>ビザの種類</t>
    <rPh sb="3" eb="5">
      <t>シュルイ</t>
    </rPh>
    <phoneticPr fontId="1"/>
  </si>
  <si>
    <t>交付/不交付</t>
    <rPh sb="0" eb="2">
      <t>コウフ</t>
    </rPh>
    <rPh sb="3" eb="6">
      <t>フコウフ</t>
    </rPh>
    <phoneticPr fontId="1"/>
  </si>
  <si>
    <t>学校名等</t>
    <rPh sb="0" eb="3">
      <t>ガッコウメイ</t>
    </rPh>
    <rPh sb="3" eb="4">
      <t>トウ</t>
    </rPh>
    <phoneticPr fontId="1"/>
  </si>
  <si>
    <t>1</t>
    <phoneticPr fontId="1"/>
  </si>
  <si>
    <t>2</t>
    <phoneticPr fontId="1"/>
  </si>
  <si>
    <t>3</t>
    <phoneticPr fontId="1"/>
  </si>
  <si>
    <r>
      <t xml:space="preserve">退去強制/出国命令による出国歴
</t>
    </r>
    <r>
      <rPr>
        <sz val="8"/>
        <color rgb="FF000000"/>
        <rFont val="Meiryo UI"/>
        <family val="3"/>
        <charset val="128"/>
      </rPr>
      <t>Departure by deportation / Departure order</t>
    </r>
    <rPh sb="0" eb="1">
      <t>タイキョ</t>
    </rPh>
    <rPh sb="1" eb="3">
      <t>キョウセイ</t>
    </rPh>
    <rPh sb="5" eb="7">
      <t>シュッコク</t>
    </rPh>
    <rPh sb="7" eb="9">
      <t>メイレイ</t>
    </rPh>
    <rPh sb="12" eb="14">
      <t>シュッコク</t>
    </rPh>
    <rPh sb="14" eb="15">
      <t>レキ</t>
    </rPh>
    <phoneticPr fontId="1"/>
  </si>
  <si>
    <t>過去のビザ申請歴 / Past Visa (COE) Application Record in Japan</t>
    <phoneticPr fontId="1"/>
  </si>
  <si>
    <t xml:space="preserve">Applicant's Signature </t>
    <phoneticPr fontId="1"/>
  </si>
  <si>
    <t>申請人署名</t>
    <rPh sb="0" eb="3">
      <t>シンセイニン</t>
    </rPh>
    <phoneticPr fontId="1"/>
  </si>
  <si>
    <t>経費支弁者</t>
    <rPh sb="0" eb="2">
      <t>ケイヒ</t>
    </rPh>
    <rPh sb="2" eb="5">
      <t>シベンシャ</t>
    </rPh>
    <phoneticPr fontId="1"/>
  </si>
  <si>
    <t>年月日</t>
    <phoneticPr fontId="2"/>
  </si>
  <si>
    <t>作成</t>
    <phoneticPr fontId="1"/>
  </si>
  <si>
    <t xml:space="preserve">Financial Supporter 's Signature </t>
    <phoneticPr fontId="1"/>
  </si>
  <si>
    <t>Family Name　 ,Given Name (Including Middle Name)</t>
    <phoneticPr fontId="2"/>
  </si>
  <si>
    <r>
      <rPr>
        <b/>
        <sz val="12"/>
        <color rgb="FF000000"/>
        <rFont val="Meiryo UI"/>
        <family val="3"/>
        <charset val="128"/>
      </rPr>
      <t>経費支弁の引受経緯</t>
    </r>
    <r>
      <rPr>
        <sz val="10"/>
        <color rgb="FF000000"/>
        <rFont val="Meiryo UI"/>
        <family val="3"/>
        <charset val="128"/>
      </rPr>
      <t>（申請者の経費支弁を引き受けた経緯及び申請者との関係について具体的に記載して下さい。経費支弁者が両親でない場合は、その理由も記載して下さい。）</t>
    </r>
    <rPh sb="0" eb="2">
      <t>ケイヒ</t>
    </rPh>
    <rPh sb="2" eb="4">
      <t>シベン</t>
    </rPh>
    <rPh sb="5" eb="7">
      <t>ヒキウケ</t>
    </rPh>
    <rPh sb="7" eb="9">
      <t>ケイイ</t>
    </rPh>
    <rPh sb="10" eb="13">
      <t>シンセイシャ</t>
    </rPh>
    <rPh sb="14" eb="16">
      <t>ケイヒ</t>
    </rPh>
    <rPh sb="16" eb="18">
      <t>シベン</t>
    </rPh>
    <rPh sb="19" eb="20">
      <t>ヒ</t>
    </rPh>
    <rPh sb="21" eb="22">
      <t>ウ</t>
    </rPh>
    <rPh sb="24" eb="26">
      <t>ケイイ</t>
    </rPh>
    <rPh sb="26" eb="27">
      <t>オヨ</t>
    </rPh>
    <rPh sb="28" eb="31">
      <t>シンセイシャ</t>
    </rPh>
    <rPh sb="33" eb="35">
      <t>カンケイ</t>
    </rPh>
    <rPh sb="39" eb="42">
      <t>グタイテキ</t>
    </rPh>
    <rPh sb="43" eb="45">
      <t>キサイ</t>
    </rPh>
    <rPh sb="47" eb="48">
      <t>クダ</t>
    </rPh>
    <rPh sb="51" eb="56">
      <t>ケイヒシベンシャ</t>
    </rPh>
    <rPh sb="57" eb="59">
      <t>リョウシン</t>
    </rPh>
    <rPh sb="62" eb="64">
      <t>バアイ</t>
    </rPh>
    <rPh sb="68" eb="70">
      <t>リユウ</t>
    </rPh>
    <rPh sb="71" eb="73">
      <t>キサイ</t>
    </rPh>
    <rPh sb="75" eb="76">
      <t>クダ</t>
    </rPh>
    <phoneticPr fontId="2"/>
  </si>
  <si>
    <t>Relationship with the applicant and the reasons for being his / her payer (C-1). (Please write in concrete terms. If the payers are not his/her parents, please write the reason why they are not the payers.)</t>
    <phoneticPr fontId="13"/>
  </si>
  <si>
    <t>To live in the school dormitory, I pay for the 6-month rent, the entrance fee and the diposit before entering Japan.</t>
    <phoneticPr fontId="1"/>
  </si>
  <si>
    <t>Relationship with the applicant and the reasons of being his/her payer.  (Please write in concrete terms. If the payers are not his/her parents, please write the reason why they are not the payers.)</t>
    <phoneticPr fontId="2"/>
  </si>
  <si>
    <t>年</t>
    <rPh sb="0" eb="1">
      <t>ネン</t>
    </rPh>
    <phoneticPr fontId="1"/>
  </si>
  <si>
    <t>月</t>
    <rPh sb="0" eb="1">
      <t>ツキ</t>
    </rPh>
    <phoneticPr fontId="1"/>
  </si>
  <si>
    <t>日</t>
    <rPh sb="0" eb="1">
      <t>ニチ</t>
    </rPh>
    <phoneticPr fontId="1"/>
  </si>
  <si>
    <t>year</t>
    <phoneticPr fontId="1"/>
  </si>
  <si>
    <t>month</t>
    <phoneticPr fontId="1"/>
  </si>
  <si>
    <t>day</t>
    <phoneticPr fontId="1"/>
  </si>
  <si>
    <t>作成</t>
    <rPh sb="0" eb="2">
      <t>サクセイ</t>
    </rPh>
    <phoneticPr fontId="1"/>
  </si>
  <si>
    <t>年月日</t>
    <rPh sb="0" eb="3">
      <t>ネンガッピ</t>
    </rPh>
    <phoneticPr fontId="1"/>
  </si>
  <si>
    <t>作成
年月日</t>
    <rPh sb="0" eb="2">
      <t>サクセイ</t>
    </rPh>
    <rPh sb="3" eb="6">
      <t>ネンガッピ</t>
    </rPh>
    <phoneticPr fontId="1"/>
  </si>
  <si>
    <t>Date of Fill-in</t>
    <phoneticPr fontId="1"/>
  </si>
  <si>
    <t>アーツカレッジヨコハマ　校長殿</t>
    <phoneticPr fontId="1"/>
  </si>
  <si>
    <t>A-2</t>
    <phoneticPr fontId="1"/>
  </si>
  <si>
    <t>B-2</t>
    <phoneticPr fontId="1"/>
  </si>
  <si>
    <t>B-3</t>
    <phoneticPr fontId="1"/>
  </si>
  <si>
    <t>Entry</t>
    <phoneticPr fontId="1"/>
  </si>
  <si>
    <t>Entrysheet</t>
    <phoneticPr fontId="1"/>
  </si>
  <si>
    <t>Signature</t>
    <phoneticPr fontId="1"/>
  </si>
  <si>
    <t>Document screening</t>
    <phoneticPr fontId="1"/>
  </si>
  <si>
    <t>↓</t>
    <phoneticPr fontId="1"/>
  </si>
  <si>
    <t>↓　pass</t>
    <phoneticPr fontId="1"/>
  </si>
  <si>
    <t>Application documents</t>
    <phoneticPr fontId="1"/>
  </si>
  <si>
    <t>Agent</t>
    <phoneticPr fontId="1"/>
  </si>
  <si>
    <t>➡</t>
    <phoneticPr fontId="1"/>
  </si>
  <si>
    <t>Autofill</t>
    <phoneticPr fontId="1"/>
  </si>
  <si>
    <t>A願書</t>
    <rPh sb="1" eb="3">
      <t>ガンショ</t>
    </rPh>
    <phoneticPr fontId="1"/>
  </si>
  <si>
    <t>B履歴書</t>
    <rPh sb="1" eb="4">
      <t>リレキショ</t>
    </rPh>
    <phoneticPr fontId="1"/>
  </si>
  <si>
    <t>C経費支弁書</t>
    <rPh sb="1" eb="3">
      <t>ケイヒ</t>
    </rPh>
    <rPh sb="3" eb="5">
      <t>シベン</t>
    </rPh>
    <rPh sb="5" eb="6">
      <t>ショ</t>
    </rPh>
    <phoneticPr fontId="1"/>
  </si>
  <si>
    <t>D誓約書</t>
    <rPh sb="1" eb="4">
      <t>セイヤクショ</t>
    </rPh>
    <phoneticPr fontId="1"/>
  </si>
  <si>
    <t>Artscollege YOKOHAMA Selection process</t>
    <phoneticPr fontId="1"/>
  </si>
  <si>
    <t>Work start date</t>
    <phoneticPr fontId="1"/>
  </si>
  <si>
    <t>Work end date</t>
    <phoneticPr fontId="1"/>
  </si>
  <si>
    <t>Please fill in the same information as in your passport</t>
    <phoneticPr fontId="2"/>
  </si>
  <si>
    <t>Passed the interview</t>
    <phoneticPr fontId="2"/>
  </si>
  <si>
    <t>Before the interview</t>
    <phoneticPr fontId="2"/>
  </si>
  <si>
    <t>Guarantor D-1 Guarantee</t>
    <phoneticPr fontId="2"/>
  </si>
  <si>
    <t>Fill in</t>
    <phoneticPr fontId="1"/>
  </si>
  <si>
    <t>Fill in</t>
    <phoneticPr fontId="1"/>
  </si>
  <si>
    <t>Online Interview &amp; Test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</si>
</sst>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JPY&quot;"/>
    <numFmt numFmtId="177" formatCode="\(0\)"/>
  </numFmts>
  <fonts count="68" x14ac:knownFonts="1">
    <font>
      <sz val="11"/>
      <color rgb="FF000000"/>
      <name val="游ゴシック"/>
      <family val="3"/>
      <charset val="128"/>
      <scheme val="minor"/>
    </font>
    <font>
      <sz val="6"/>
      <color rgb="FF000000"/>
      <name val="游ゴシック"/>
      <family val="3"/>
      <charset val="128"/>
      <scheme val="minor"/>
    </font>
    <font>
      <sz val="6"/>
      <color rgb="FF000000"/>
      <name val="ＭＳ Ｐゴシック"/>
      <family val="3"/>
      <charset val="128"/>
    </font>
    <font>
      <sz val="11"/>
      <color rgb="FF000000"/>
      <name val="ＭＳ Ｐゴシック"/>
      <family val="3"/>
      <charset val="128"/>
    </font>
    <font>
      <sz val="11"/>
      <color rgb="FF000000"/>
      <name val="游ゴシック"/>
      <family val="3"/>
      <charset val="128"/>
      <scheme val="minor"/>
    </font>
    <font>
      <sz val="12"/>
      <color rgb="FF000000"/>
      <name val="游ゴシック"/>
      <family val="3"/>
      <charset val="128"/>
      <scheme val="minor"/>
    </font>
    <font>
      <b/>
      <sz val="11"/>
      <color rgb="FF000000"/>
      <name val="游ゴシック"/>
      <family val="3"/>
      <charset val="128"/>
      <scheme val="minor"/>
    </font>
    <font>
      <b/>
      <sz val="14"/>
      <color rgb="FF000000"/>
      <name val="游ゴシック"/>
      <family val="3"/>
      <charset val="128"/>
      <scheme val="minor"/>
    </font>
    <font>
      <b/>
      <sz val="12"/>
      <color rgb="FF000000"/>
      <name val="游ゴシック"/>
      <family val="3"/>
      <charset val="128"/>
      <scheme val="minor"/>
    </font>
    <font>
      <b/>
      <sz val="18"/>
      <color rgb="FF000000"/>
      <name val="游ゴシック"/>
      <family val="3"/>
      <charset val="128"/>
      <scheme val="minor"/>
    </font>
    <font>
      <sz val="11"/>
      <color rgb="FF548135"/>
      <name val="游ゴシック"/>
      <family val="3"/>
      <charset val="128"/>
      <scheme val="minor"/>
    </font>
    <font>
      <sz val="11"/>
      <color rgb="FF548135"/>
      <name val="メイリオ"/>
      <family val="3"/>
      <charset val="128"/>
    </font>
    <font>
      <sz val="12"/>
      <color rgb="FF548135"/>
      <name val="游ゴシック"/>
      <family val="3"/>
      <charset val="128"/>
      <scheme val="minor"/>
    </font>
    <font>
      <sz val="6"/>
      <name val="游ゴシック"/>
      <family val="3"/>
      <charset val="128"/>
      <scheme val="minor"/>
    </font>
    <font>
      <sz val="11"/>
      <color rgb="FF000000"/>
      <name val="メイリオ"/>
      <family val="3"/>
      <charset val="128"/>
    </font>
    <font>
      <b/>
      <sz val="16"/>
      <color rgb="FF000000"/>
      <name val="メイリオ"/>
      <family val="3"/>
      <charset val="128"/>
    </font>
    <font>
      <sz val="12"/>
      <color rgb="FF000000"/>
      <name val="メイリオ"/>
      <family val="3"/>
      <charset val="128"/>
    </font>
    <font>
      <sz val="10"/>
      <color rgb="FF000000"/>
      <name val="メイリオ"/>
      <family val="3"/>
      <charset val="128"/>
    </font>
    <font>
      <sz val="11"/>
      <color rgb="FFFF0000"/>
      <name val="メイリオ"/>
      <family val="3"/>
      <charset val="128"/>
    </font>
    <font>
      <sz val="8"/>
      <color rgb="FF000000"/>
      <name val="メイリオ"/>
      <family val="3"/>
      <charset val="128"/>
    </font>
    <font>
      <sz val="10"/>
      <color rgb="FFFF0000"/>
      <name val="メイリオ"/>
      <family val="3"/>
      <charset val="128"/>
    </font>
    <font>
      <sz val="9"/>
      <color rgb="FF000000"/>
      <name val="メイリオ"/>
      <family val="3"/>
      <charset val="128"/>
    </font>
    <font>
      <sz val="6"/>
      <color rgb="FF000000"/>
      <name val="メイリオ"/>
      <family val="3"/>
      <charset val="128"/>
    </font>
    <font>
      <b/>
      <sz val="18"/>
      <color rgb="FF000000"/>
      <name val="メイリオ"/>
      <family val="3"/>
      <charset val="128"/>
    </font>
    <font>
      <sz val="18"/>
      <color rgb="FF000000"/>
      <name val="メイリオ"/>
      <family val="3"/>
      <charset val="128"/>
    </font>
    <font>
      <sz val="8"/>
      <name val="メイリオ"/>
      <family val="3"/>
      <charset val="128"/>
    </font>
    <font>
      <sz val="11"/>
      <color rgb="FF000000"/>
      <name val="Meiryo UI"/>
      <family val="3"/>
      <charset val="128"/>
    </font>
    <font>
      <u/>
      <sz val="11"/>
      <color rgb="FF000000"/>
      <name val="Meiryo UI"/>
      <family val="3"/>
      <charset val="128"/>
    </font>
    <font>
      <sz val="10"/>
      <color rgb="FF000000"/>
      <name val="Meiryo UI"/>
      <family val="3"/>
      <charset val="128"/>
    </font>
    <font>
      <sz val="9"/>
      <color rgb="FF000000"/>
      <name val="Meiryo UI"/>
      <family val="3"/>
      <charset val="128"/>
    </font>
    <font>
      <sz val="11"/>
      <color rgb="FFFF0000"/>
      <name val="Meiryo UI"/>
      <family val="3"/>
      <charset val="128"/>
    </font>
    <font>
      <sz val="12"/>
      <color rgb="FFFF0000"/>
      <name val="メイリオ"/>
      <family val="3"/>
      <charset val="128"/>
    </font>
    <font>
      <sz val="12"/>
      <color rgb="FF000000"/>
      <name val="Meiryo UI"/>
      <family val="3"/>
      <charset val="128"/>
    </font>
    <font>
      <sz val="14"/>
      <color rgb="FF000000"/>
      <name val="Meiryo UI"/>
      <family val="3"/>
      <charset val="128"/>
    </font>
    <font>
      <b/>
      <sz val="24"/>
      <color rgb="FF000000"/>
      <name val="Meiryo UI"/>
      <family val="3"/>
      <charset val="128"/>
    </font>
    <font>
      <b/>
      <sz val="12"/>
      <color rgb="FF000000"/>
      <name val="Meiryo UI"/>
      <family val="3"/>
      <charset val="128"/>
    </font>
    <font>
      <b/>
      <u/>
      <sz val="12"/>
      <color rgb="FF000000"/>
      <name val="Meiryo UI"/>
      <family val="3"/>
      <charset val="128"/>
    </font>
    <font>
      <b/>
      <sz val="14"/>
      <color rgb="FF000000"/>
      <name val="Meiryo UI"/>
      <family val="3"/>
      <charset val="128"/>
    </font>
    <font>
      <b/>
      <sz val="18"/>
      <color rgb="FF000000"/>
      <name val="Meiryo UI"/>
      <family val="3"/>
      <charset val="128"/>
    </font>
    <font>
      <b/>
      <sz val="10"/>
      <color rgb="FF000000"/>
      <name val="Meiryo UI"/>
      <family val="3"/>
      <charset val="128"/>
    </font>
    <font>
      <sz val="12"/>
      <color rgb="FFFF0000"/>
      <name val="Meiryo UI"/>
      <family val="3"/>
      <charset val="128"/>
    </font>
    <font>
      <b/>
      <sz val="16"/>
      <color rgb="FF000000"/>
      <name val="Meiryo UI"/>
      <family val="3"/>
      <charset val="128"/>
    </font>
    <font>
      <sz val="8"/>
      <color rgb="FF000000"/>
      <name val="Meiryo UI"/>
      <family val="3"/>
      <charset val="128"/>
    </font>
    <font>
      <u/>
      <sz val="11"/>
      <color theme="10"/>
      <name val="游ゴシック"/>
      <family val="3"/>
      <charset val="128"/>
      <scheme val="minor"/>
    </font>
    <font>
      <b/>
      <sz val="14"/>
      <color rgb="FFFF0000"/>
      <name val="Meiryo UI"/>
      <family val="3"/>
      <charset val="128"/>
    </font>
    <font>
      <b/>
      <sz val="16"/>
      <color rgb="FFFF0000"/>
      <name val="Meiryo UI"/>
      <family val="3"/>
      <charset val="128"/>
    </font>
    <font>
      <b/>
      <sz val="20"/>
      <color rgb="FF000000"/>
      <name val="Meiryo UI"/>
      <family val="3"/>
      <charset val="128"/>
    </font>
    <font>
      <sz val="11"/>
      <color rgb="FFFF0000"/>
      <name val="游ゴシック"/>
      <family val="3"/>
      <charset val="128"/>
      <scheme val="minor"/>
    </font>
    <font>
      <sz val="12"/>
      <color rgb="FFFF0000"/>
      <name val="游ゴシック"/>
      <family val="3"/>
      <charset val="128"/>
      <scheme val="minor"/>
    </font>
    <font>
      <u/>
      <sz val="11"/>
      <color rgb="FFFF0000"/>
      <name val="游ゴシック"/>
      <family val="3"/>
      <charset val="128"/>
      <scheme val="minor"/>
    </font>
    <font>
      <b/>
      <sz val="16"/>
      <color rgb="FF000000"/>
      <name val="游ゴシック"/>
      <family val="3"/>
      <charset val="128"/>
      <scheme val="minor"/>
    </font>
    <font>
      <sz val="20"/>
      <color rgb="FF000000"/>
      <name val="Meiryo UI"/>
      <family val="3"/>
      <charset val="128"/>
    </font>
    <font>
      <b/>
      <sz val="11"/>
      <color rgb="FFFF0000"/>
      <name val="Meiryo UI"/>
      <family val="3"/>
      <charset val="128"/>
    </font>
    <font>
      <sz val="10"/>
      <color rgb="FFFF0000"/>
      <name val="Meiryo UI"/>
      <family val="3"/>
      <charset val="128"/>
    </font>
    <font>
      <sz val="9"/>
      <color rgb="FFFF0000"/>
      <name val="Meiryo UI"/>
      <family val="3"/>
      <charset val="128"/>
    </font>
    <font>
      <sz val="6"/>
      <color rgb="FF000000"/>
      <name val="Meiryo UI"/>
      <family val="3"/>
      <charset val="128"/>
    </font>
    <font>
      <sz val="14"/>
      <color rgb="FFFF0000"/>
      <name val="Meiryo UI"/>
      <family val="3"/>
      <charset val="128"/>
    </font>
    <font>
      <sz val="16"/>
      <color rgb="FFFF0000"/>
      <name val="Meiryo UI"/>
      <family val="3"/>
      <charset val="128"/>
    </font>
    <font>
      <sz val="7"/>
      <color rgb="FF000000"/>
      <name val="Meiryo UI"/>
      <family val="3"/>
      <charset val="128"/>
    </font>
    <font>
      <sz val="11"/>
      <color indexed="8"/>
      <name val="Meiryo UI"/>
      <family val="3"/>
      <charset val="128"/>
    </font>
    <font>
      <sz val="11"/>
      <color theme="1"/>
      <name val="Meiryo UI"/>
      <family val="3"/>
      <charset val="128"/>
    </font>
    <font>
      <sz val="18"/>
      <color rgb="FF000000"/>
      <name val="游ゴシック"/>
      <family val="3"/>
      <charset val="128"/>
      <scheme val="minor"/>
    </font>
    <font>
      <b/>
      <sz val="18"/>
      <color theme="0"/>
      <name val="游ゴシック"/>
      <family val="3"/>
      <charset val="128"/>
      <scheme val="minor"/>
    </font>
    <font>
      <sz val="18"/>
      <color rgb="FFFF0000"/>
      <name val="游ゴシック"/>
      <family val="3"/>
      <charset val="128"/>
      <scheme val="minor"/>
    </font>
    <font>
      <b/>
      <sz val="18"/>
      <color theme="1"/>
      <name val="游ゴシック"/>
      <family val="3"/>
      <charset val="128"/>
      <scheme val="minor"/>
    </font>
    <font>
      <b/>
      <sz val="18"/>
      <color rgb="FFFFFFFF"/>
      <name val="游ゴシック"/>
      <family val="3"/>
      <charset val="128"/>
      <scheme val="minor"/>
    </font>
    <font>
      <b/>
      <sz val="26"/>
      <color rgb="FF000000"/>
      <name val="游ゴシック"/>
      <family val="3"/>
      <charset val="128"/>
      <scheme val="minor"/>
    </font>
    <font>
      <sz val="16"/>
      <color rgb="FF000000"/>
      <name val="游ゴシック"/>
      <family val="3"/>
      <charset val="128"/>
      <scheme val="minor"/>
    </font>
  </fonts>
  <fills count="16">
    <fill>
      <patternFill patternType="none"/>
    </fill>
    <fill>
      <patternFill patternType="gray125"/>
    </fill>
    <fill>
      <patternFill patternType="solid">
        <fgColor rgb="FFFFFFFF"/>
        <bgColor indexed="64"/>
      </patternFill>
    </fill>
    <fill>
      <patternFill patternType="solid">
        <fgColor rgb="FFFFFF99"/>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D8D8D8"/>
        <bgColor indexed="64"/>
      </patternFill>
    </fill>
    <fill>
      <patternFill patternType="solid">
        <fgColor rgb="FFDEEAF6"/>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6699"/>
        <bgColor indexed="64"/>
      </patternFill>
    </fill>
    <fill>
      <patternFill patternType="solid">
        <fgColor theme="0"/>
        <bgColor indexed="64"/>
      </patternFill>
    </fill>
    <fill>
      <patternFill patternType="solid">
        <fgColor theme="4"/>
        <bgColor indexed="64"/>
      </patternFill>
    </fill>
    <fill>
      <patternFill patternType="solid">
        <fgColor rgb="FFFFFF00"/>
        <bgColor indexed="64"/>
      </patternFill>
    </fill>
    <fill>
      <patternFill patternType="solid">
        <fgColor theme="5"/>
        <bgColor indexed="64"/>
      </patternFill>
    </fill>
  </fills>
  <borders count="2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hair">
        <color indexed="64"/>
      </bottom>
      <diagonal/>
    </border>
    <border>
      <left/>
      <right/>
      <top style="thin">
        <color auto="1"/>
      </top>
      <bottom style="hair">
        <color auto="1"/>
      </bottom>
      <diagonal/>
    </border>
    <border>
      <left/>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s>
  <cellStyleXfs count="4">
    <xf numFmtId="0" fontId="0" fillId="0" borderId="0">
      <alignment vertical="center"/>
    </xf>
    <xf numFmtId="0" fontId="3" fillId="0" borderId="0">
      <alignment vertical="center"/>
    </xf>
    <xf numFmtId="38" fontId="4" fillId="0" borderId="0" applyFont="0" applyFill="0" applyBorder="0" applyAlignment="0" applyProtection="0">
      <alignment vertical="center"/>
    </xf>
    <xf numFmtId="0" fontId="43" fillId="0" borderId="0" applyNumberFormat="0" applyFill="0" applyBorder="0" applyAlignment="0" applyProtection="0">
      <alignment vertical="center"/>
    </xf>
  </cellStyleXfs>
  <cellXfs count="730">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center" wrapText="1"/>
    </xf>
    <xf numFmtId="0" fontId="5" fillId="0" borderId="0" xfId="0" applyFont="1" applyAlignment="1">
      <alignment horizontal="left" vertical="center" wrapText="1"/>
    </xf>
    <xf numFmtId="0" fontId="8" fillId="8" borderId="14"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0" fillId="0" borderId="0" xfId="0" applyAlignment="1">
      <alignment vertical="center"/>
    </xf>
    <xf numFmtId="0" fontId="0" fillId="9" borderId="14" xfId="0" applyFill="1" applyBorder="1" applyAlignment="1">
      <alignment horizontal="left" vertical="center" wrapText="1" indent="1"/>
    </xf>
    <xf numFmtId="0" fontId="10" fillId="9" borderId="14" xfId="0" applyFont="1" applyFill="1" applyBorder="1" applyAlignment="1">
      <alignment horizontal="left" vertical="center" wrapText="1"/>
    </xf>
    <xf numFmtId="14" fontId="10" fillId="9" borderId="14" xfId="0" applyNumberFormat="1" applyFont="1" applyFill="1" applyBorder="1" applyAlignment="1">
      <alignment horizontal="left" vertical="center" wrapText="1"/>
    </xf>
    <xf numFmtId="0" fontId="11" fillId="9" borderId="14" xfId="0" applyFont="1" applyFill="1" applyBorder="1" applyAlignment="1">
      <alignment horizontal="left" vertical="center" wrapText="1"/>
    </xf>
    <xf numFmtId="0" fontId="12" fillId="9" borderId="14" xfId="0" applyFont="1" applyFill="1" applyBorder="1" applyAlignment="1">
      <alignment horizontal="left" vertical="center" wrapText="1"/>
    </xf>
    <xf numFmtId="176" fontId="10" fillId="9" borderId="14" xfId="0" applyNumberFormat="1" applyFont="1" applyFill="1" applyBorder="1" applyAlignment="1">
      <alignment horizontal="right" vertical="center" wrapText="1"/>
    </xf>
    <xf numFmtId="0" fontId="0" fillId="0" borderId="0" xfId="0" applyAlignment="1">
      <alignment vertical="center"/>
    </xf>
    <xf numFmtId="0" fontId="14" fillId="0" borderId="0" xfId="0" applyFont="1" applyAlignment="1">
      <alignment vertical="center"/>
    </xf>
    <xf numFmtId="0" fontId="14" fillId="2" borderId="0" xfId="0" applyFont="1" applyFill="1" applyAlignment="1">
      <alignment vertical="center"/>
    </xf>
    <xf numFmtId="0" fontId="17" fillId="2" borderId="0" xfId="0" applyFont="1" applyFill="1" applyAlignment="1">
      <alignment vertical="center"/>
    </xf>
    <xf numFmtId="0" fontId="14" fillId="2" borderId="0" xfId="0" applyFont="1" applyFill="1" applyAlignment="1"/>
    <xf numFmtId="0" fontId="16" fillId="2" borderId="0" xfId="0" applyFont="1" applyFill="1" applyAlignment="1">
      <alignment horizontal="center" vertical="center"/>
    </xf>
    <xf numFmtId="0" fontId="21" fillId="2" borderId="0" xfId="0" applyFont="1" applyFill="1" applyAlignment="1">
      <alignment vertical="center"/>
    </xf>
    <xf numFmtId="0" fontId="21" fillId="2" borderId="0" xfId="0" applyFont="1" applyFill="1" applyAlignment="1">
      <alignment horizontal="center"/>
    </xf>
    <xf numFmtId="0" fontId="21" fillId="2" borderId="0" xfId="0" applyFont="1" applyFill="1" applyAlignment="1"/>
    <xf numFmtId="0" fontId="17" fillId="2" borderId="0" xfId="0" applyFont="1" applyFill="1" applyAlignment="1">
      <alignment horizontal="center" vertical="center"/>
    </xf>
    <xf numFmtId="0" fontId="17" fillId="2" borderId="9" xfId="0" applyFont="1" applyFill="1" applyBorder="1" applyAlignment="1">
      <alignment vertical="center"/>
    </xf>
    <xf numFmtId="0" fontId="21" fillId="2" borderId="9" xfId="0" applyFont="1" applyFill="1" applyBorder="1" applyAlignment="1">
      <alignment vertical="center"/>
    </xf>
    <xf numFmtId="0" fontId="21" fillId="2" borderId="9" xfId="0" applyFont="1" applyFill="1" applyBorder="1" applyAlignment="1">
      <alignment vertical="center" wrapText="1"/>
    </xf>
    <xf numFmtId="0" fontId="19" fillId="2" borderId="18" xfId="0" applyFont="1" applyFill="1" applyBorder="1" applyAlignment="1">
      <alignment horizontal="center" wrapText="1"/>
    </xf>
    <xf numFmtId="0" fontId="21" fillId="2" borderId="0" xfId="0" applyFont="1" applyFill="1" applyBorder="1" applyAlignment="1">
      <alignment vertical="center" wrapText="1"/>
    </xf>
    <xf numFmtId="0" fontId="14" fillId="2" borderId="0" xfId="0" applyFont="1" applyFill="1" applyAlignment="1">
      <alignment horizontal="center"/>
    </xf>
    <xf numFmtId="49" fontId="21" fillId="2" borderId="0" xfId="0" applyNumberFormat="1" applyFont="1" applyFill="1" applyAlignment="1">
      <alignment horizontal="left"/>
    </xf>
    <xf numFmtId="0" fontId="21" fillId="2" borderId="0" xfId="0" applyFont="1" applyFill="1" applyBorder="1" applyAlignment="1">
      <alignment wrapText="1"/>
    </xf>
    <xf numFmtId="0" fontId="16" fillId="2" borderId="0" xfId="0" applyFont="1" applyFill="1" applyAlignment="1">
      <alignment vertical="center"/>
    </xf>
    <xf numFmtId="0" fontId="24" fillId="0" borderId="0" xfId="0" applyFont="1" applyAlignment="1">
      <alignment vertical="center"/>
    </xf>
    <xf numFmtId="0" fontId="21" fillId="2" borderId="2" xfId="0" applyFont="1" applyFill="1" applyBorder="1" applyAlignment="1">
      <alignment horizontal="left" wrapText="1"/>
    </xf>
    <xf numFmtId="0" fontId="14" fillId="0" borderId="0" xfId="0" applyFont="1" applyAlignment="1"/>
    <xf numFmtId="0" fontId="21" fillId="0" borderId="0" xfId="0" applyFont="1" applyAlignment="1"/>
    <xf numFmtId="0" fontId="21" fillId="0" borderId="0" xfId="0" applyFont="1" applyBorder="1" applyAlignment="1"/>
    <xf numFmtId="0" fontId="21" fillId="0" borderId="0" xfId="0" applyFont="1" applyAlignment="1">
      <alignment vertical="top"/>
    </xf>
    <xf numFmtId="0" fontId="17" fillId="0" borderId="0" xfId="0" applyFont="1" applyAlignment="1"/>
    <xf numFmtId="0" fontId="17" fillId="2" borderId="0" xfId="0" applyFont="1" applyFill="1" applyBorder="1" applyAlignment="1">
      <alignment horizontal="center" wrapText="1"/>
    </xf>
    <xf numFmtId="0" fontId="18" fillId="0" borderId="0" xfId="0" applyFont="1" applyAlignment="1">
      <alignment horizontal="left" vertical="center"/>
    </xf>
    <xf numFmtId="0" fontId="25" fillId="2" borderId="12" xfId="0" applyFont="1" applyFill="1" applyBorder="1" applyAlignment="1">
      <alignment horizontal="center" wrapText="1"/>
    </xf>
    <xf numFmtId="0" fontId="19" fillId="2" borderId="12" xfId="0" applyFont="1" applyFill="1" applyBorder="1" applyAlignment="1">
      <alignment horizontal="center" wrapText="1"/>
    </xf>
    <xf numFmtId="0" fontId="17" fillId="0" borderId="0" xfId="0" applyFont="1" applyAlignment="1">
      <alignment horizontal="center" vertical="center"/>
    </xf>
    <xf numFmtId="0" fontId="26" fillId="2" borderId="0" xfId="0" applyFont="1" applyFill="1" applyAlignment="1">
      <alignment vertical="center"/>
    </xf>
    <xf numFmtId="0" fontId="26" fillId="2" borderId="0" xfId="0" applyNumberFormat="1" applyFont="1" applyFill="1" applyAlignment="1">
      <alignment horizontal="left" vertical="center"/>
    </xf>
    <xf numFmtId="0" fontId="26" fillId="2" borderId="0" xfId="0" applyFont="1" applyFill="1" applyBorder="1" applyAlignment="1" applyProtection="1">
      <alignment horizontal="left" vertical="top" wrapText="1"/>
      <protection locked="0"/>
    </xf>
    <xf numFmtId="0" fontId="26" fillId="0" borderId="0" xfId="0" applyFont="1" applyAlignment="1">
      <alignment vertical="center"/>
    </xf>
    <xf numFmtId="0" fontId="26" fillId="0" borderId="0" xfId="0" applyFont="1" applyAlignment="1"/>
    <xf numFmtId="49" fontId="28" fillId="0" borderId="0" xfId="0" applyNumberFormat="1" applyFont="1" applyAlignment="1">
      <alignment vertical="center"/>
    </xf>
    <xf numFmtId="49" fontId="26" fillId="0" borderId="0" xfId="0" applyNumberFormat="1" applyFont="1" applyAlignment="1"/>
    <xf numFmtId="49" fontId="29" fillId="0" borderId="0" xfId="0" applyNumberFormat="1" applyFont="1" applyAlignment="1">
      <alignment horizontal="left" vertical="top"/>
    </xf>
    <xf numFmtId="0" fontId="29" fillId="0" borderId="0" xfId="0" applyFont="1" applyAlignment="1">
      <alignment vertical="center"/>
    </xf>
    <xf numFmtId="49" fontId="29" fillId="0" borderId="0" xfId="0" applyNumberFormat="1" applyFont="1" applyAlignment="1">
      <alignment horizontal="right" vertical="top"/>
    </xf>
    <xf numFmtId="49" fontId="29" fillId="0" borderId="0" xfId="0" applyNumberFormat="1" applyFont="1" applyAlignment="1">
      <alignment vertical="top"/>
    </xf>
    <xf numFmtId="0" fontId="17" fillId="0" borderId="0" xfId="0" applyFont="1" applyBorder="1" applyAlignment="1">
      <alignment vertical="center"/>
    </xf>
    <xf numFmtId="0" fontId="14" fillId="0" borderId="0" xfId="0" applyFont="1" applyBorder="1" applyAlignment="1">
      <alignment vertical="center"/>
    </xf>
    <xf numFmtId="38" fontId="10" fillId="9" borderId="14" xfId="2" applyFont="1" applyFill="1" applyBorder="1" applyAlignment="1">
      <alignment horizontal="left" vertical="center" wrapText="1"/>
    </xf>
    <xf numFmtId="0" fontId="17" fillId="2" borderId="18" xfId="0" applyFont="1" applyFill="1" applyBorder="1" applyAlignment="1">
      <alignment horizontal="center" wrapText="1"/>
    </xf>
    <xf numFmtId="0" fontId="20" fillId="2" borderId="0" xfId="0" applyFont="1" applyFill="1" applyBorder="1" applyAlignment="1">
      <alignment vertical="center" wrapText="1"/>
    </xf>
    <xf numFmtId="0" fontId="20" fillId="2" borderId="0" xfId="0" applyFont="1" applyFill="1" applyBorder="1" applyAlignment="1">
      <alignment wrapText="1"/>
    </xf>
    <xf numFmtId="0" fontId="17" fillId="2" borderId="0" xfId="0" applyFont="1" applyFill="1" applyAlignment="1"/>
    <xf numFmtId="0" fontId="21" fillId="0" borderId="0" xfId="0" applyFont="1" applyAlignment="1">
      <alignment horizontal="center" vertical="top"/>
    </xf>
    <xf numFmtId="0" fontId="17" fillId="0" borderId="0" xfId="0" applyFont="1" applyBorder="1" applyAlignment="1"/>
    <xf numFmtId="0" fontId="17" fillId="0" borderId="0" xfId="0" applyFont="1" applyAlignment="1">
      <alignment vertical="center"/>
    </xf>
    <xf numFmtId="0" fontId="16" fillId="0" borderId="0" xfId="0" applyFont="1" applyAlignment="1">
      <alignment vertical="center"/>
    </xf>
    <xf numFmtId="0" fontId="0" fillId="0" borderId="0" xfId="0" applyFill="1" applyBorder="1" applyAlignment="1">
      <alignment vertical="center" wrapText="1"/>
    </xf>
    <xf numFmtId="0" fontId="26" fillId="0" borderId="0" xfId="0" applyFont="1" applyFill="1" applyBorder="1" applyAlignment="1">
      <alignment vertical="center"/>
    </xf>
    <xf numFmtId="0" fontId="0" fillId="0" borderId="0" xfId="0" applyFill="1" applyBorder="1" applyAlignment="1">
      <alignment horizontal="left" vertical="center"/>
    </xf>
    <xf numFmtId="0" fontId="0" fillId="0" borderId="0" xfId="0" applyFill="1" applyBorder="1" applyAlignment="1">
      <alignment vertical="center"/>
    </xf>
    <xf numFmtId="0" fontId="30" fillId="2" borderId="0" xfId="0" applyFont="1" applyFill="1" applyBorder="1" applyAlignment="1">
      <alignment horizontal="left"/>
    </xf>
    <xf numFmtId="49" fontId="35" fillId="0" borderId="0" xfId="0" applyNumberFormat="1" applyFont="1" applyAlignment="1">
      <alignment horizontal="left"/>
    </xf>
    <xf numFmtId="0" fontId="26" fillId="0" borderId="0" xfId="0" applyFont="1" applyAlignment="1">
      <alignment horizontal="center"/>
    </xf>
    <xf numFmtId="49" fontId="28" fillId="0" borderId="0" xfId="0" applyNumberFormat="1" applyFont="1" applyAlignment="1">
      <alignment horizontal="center"/>
    </xf>
    <xf numFmtId="0" fontId="32" fillId="0" borderId="0" xfId="0" applyFont="1" applyAlignment="1">
      <alignment vertical="center"/>
    </xf>
    <xf numFmtId="0" fontId="32" fillId="0" borderId="0" xfId="0" applyFont="1" applyAlignment="1">
      <alignment vertical="center"/>
    </xf>
    <xf numFmtId="49" fontId="28" fillId="0" borderId="0" xfId="0" applyNumberFormat="1" applyFont="1" applyAlignment="1">
      <alignment horizontal="right" vertical="center"/>
    </xf>
    <xf numFmtId="49" fontId="32" fillId="0" borderId="0" xfId="0" applyNumberFormat="1" applyFont="1" applyAlignment="1">
      <alignment vertical="center"/>
    </xf>
    <xf numFmtId="0" fontId="35" fillId="0" borderId="0" xfId="0" applyFont="1" applyAlignment="1">
      <alignment vertical="center"/>
    </xf>
    <xf numFmtId="49" fontId="28" fillId="0" borderId="0" xfId="0" applyNumberFormat="1" applyFont="1" applyAlignment="1">
      <alignment horizontal="center"/>
    </xf>
    <xf numFmtId="0" fontId="26" fillId="0" borderId="0" xfId="0" applyFont="1" applyAlignment="1">
      <alignment horizontal="center"/>
    </xf>
    <xf numFmtId="49" fontId="39" fillId="0" borderId="0" xfId="0" applyNumberFormat="1" applyFont="1" applyAlignment="1">
      <alignment horizontal="right" vertical="center"/>
    </xf>
    <xf numFmtId="49" fontId="32" fillId="0" borderId="0" xfId="0" applyNumberFormat="1" applyFont="1" applyAlignment="1"/>
    <xf numFmtId="0" fontId="26" fillId="0" borderId="0" xfId="0" applyFont="1" applyAlignment="1">
      <alignment vertical="center"/>
    </xf>
    <xf numFmtId="49" fontId="35" fillId="0" borderId="0" xfId="0" applyNumberFormat="1" applyFont="1" applyAlignment="1">
      <alignment vertical="center"/>
    </xf>
    <xf numFmtId="0" fontId="39" fillId="0" borderId="0" xfId="0" applyFont="1" applyAlignment="1">
      <alignment horizontal="left" vertical="top"/>
    </xf>
    <xf numFmtId="49" fontId="42" fillId="0" borderId="0" xfId="0" applyNumberFormat="1" applyFont="1" applyAlignment="1"/>
    <xf numFmtId="49" fontId="42" fillId="0" borderId="0" xfId="0" applyNumberFormat="1" applyFont="1" applyAlignment="1">
      <alignment horizontal="center" vertical="top"/>
    </xf>
    <xf numFmtId="49" fontId="42" fillId="0" borderId="0" xfId="0" applyNumberFormat="1" applyFont="1" applyAlignment="1">
      <alignment vertical="top"/>
    </xf>
    <xf numFmtId="0" fontId="26" fillId="0" borderId="9" xfId="0" applyFont="1" applyBorder="1" applyAlignment="1"/>
    <xf numFmtId="49" fontId="26" fillId="0" borderId="0" xfId="0" applyNumberFormat="1" applyFont="1" applyAlignment="1"/>
    <xf numFmtId="0" fontId="26" fillId="0" borderId="0" xfId="0" applyFont="1" applyAlignment="1"/>
    <xf numFmtId="0" fontId="26" fillId="0" borderId="0" xfId="0" applyFont="1" applyAlignment="1">
      <alignment horizontal="right" vertical="top"/>
    </xf>
    <xf numFmtId="49" fontId="42" fillId="0" borderId="0" xfId="0" applyNumberFormat="1" applyFont="1" applyAlignment="1">
      <alignment horizontal="left" vertical="top"/>
    </xf>
    <xf numFmtId="49" fontId="32" fillId="0" borderId="0" xfId="0" applyNumberFormat="1" applyFont="1" applyAlignment="1">
      <alignment vertical="top" wrapText="1"/>
    </xf>
    <xf numFmtId="49" fontId="28" fillId="0" borderId="0" xfId="0" applyNumberFormat="1" applyFont="1" applyAlignment="1">
      <alignment vertical="center"/>
    </xf>
    <xf numFmtId="49" fontId="26" fillId="0" borderId="0" xfId="0" applyNumberFormat="1" applyFont="1" applyAlignment="1">
      <alignment vertical="top" wrapText="1"/>
    </xf>
    <xf numFmtId="49" fontId="29" fillId="0" borderId="0" xfId="0" applyNumberFormat="1" applyFont="1" applyAlignment="1">
      <alignment horizontal="left" vertical="center"/>
    </xf>
    <xf numFmtId="49" fontId="28" fillId="0" borderId="0" xfId="0" applyNumberFormat="1" applyFont="1" applyAlignment="1">
      <alignment vertical="top"/>
    </xf>
    <xf numFmtId="49" fontId="28" fillId="0" borderId="0" xfId="0" applyNumberFormat="1" applyFont="1" applyAlignment="1">
      <alignment horizontal="left"/>
    </xf>
    <xf numFmtId="49" fontId="28" fillId="0" borderId="0" xfId="0" applyNumberFormat="1" applyFont="1" applyAlignment="1"/>
    <xf numFmtId="0" fontId="28" fillId="0" borderId="0" xfId="0" applyFont="1" applyAlignment="1">
      <alignment vertical="center"/>
    </xf>
    <xf numFmtId="49" fontId="32" fillId="0" borderId="0" xfId="0" applyNumberFormat="1" applyFont="1" applyAlignment="1">
      <alignment horizontal="center" vertical="center"/>
    </xf>
    <xf numFmtId="49" fontId="32" fillId="0" borderId="0" xfId="0" applyNumberFormat="1" applyFont="1" applyAlignment="1"/>
    <xf numFmtId="49" fontId="32" fillId="0" borderId="0" xfId="0" applyNumberFormat="1" applyFont="1" applyAlignment="1">
      <alignment horizontal="center"/>
    </xf>
    <xf numFmtId="0" fontId="32" fillId="0" borderId="0" xfId="0" applyFont="1" applyAlignment="1"/>
    <xf numFmtId="49" fontId="42" fillId="0" borderId="0" xfId="0" applyNumberFormat="1" applyFont="1" applyAlignment="1">
      <alignment vertical="center"/>
    </xf>
    <xf numFmtId="0" fontId="26" fillId="0" borderId="0" xfId="0" applyFont="1" applyAlignment="1">
      <alignment horizontal="left"/>
    </xf>
    <xf numFmtId="49" fontId="37" fillId="0" borderId="0" xfId="0" applyNumberFormat="1" applyFont="1" applyAlignment="1">
      <alignment horizontal="left"/>
    </xf>
    <xf numFmtId="49" fontId="42" fillId="0" borderId="0" xfId="0" applyNumberFormat="1" applyFont="1" applyAlignment="1">
      <alignment horizontal="center"/>
    </xf>
    <xf numFmtId="0" fontId="26" fillId="0" borderId="0" xfId="0" applyFont="1" applyAlignment="1">
      <alignment vertical="center" wrapText="1"/>
    </xf>
    <xf numFmtId="49" fontId="32" fillId="0" borderId="0" xfId="0" applyNumberFormat="1" applyFont="1" applyAlignment="1">
      <alignment vertical="top"/>
    </xf>
    <xf numFmtId="0" fontId="26" fillId="2" borderId="0" xfId="0" applyFont="1" applyFill="1" applyBorder="1" applyAlignment="1">
      <alignment horizontal="left" vertical="center" indent="1"/>
    </xf>
    <xf numFmtId="0" fontId="32" fillId="0" borderId="0" xfId="0" applyFont="1" applyAlignment="1">
      <alignment vertical="center" wrapText="1"/>
    </xf>
    <xf numFmtId="0" fontId="32" fillId="0" borderId="0" xfId="0" applyFont="1" applyBorder="1" applyAlignment="1">
      <alignment horizontal="left"/>
    </xf>
    <xf numFmtId="0" fontId="28" fillId="0" borderId="0" xfId="0" applyFont="1" applyAlignment="1">
      <alignment vertical="center" wrapText="1"/>
    </xf>
    <xf numFmtId="49" fontId="32" fillId="0" borderId="0" xfId="0" applyNumberFormat="1" applyFont="1" applyAlignment="1">
      <alignment horizontal="left"/>
    </xf>
    <xf numFmtId="0" fontId="26" fillId="0" borderId="0" xfId="0" applyFont="1" applyBorder="1" applyAlignment="1">
      <alignment vertical="center"/>
    </xf>
    <xf numFmtId="0" fontId="32" fillId="0" borderId="0" xfId="0" applyFont="1" applyAlignment="1">
      <alignment horizontal="left"/>
    </xf>
    <xf numFmtId="0" fontId="28" fillId="0" borderId="0" xfId="0" applyFont="1" applyAlignment="1">
      <alignment horizontal="left"/>
    </xf>
    <xf numFmtId="49" fontId="37" fillId="0" borderId="0" xfId="0" applyNumberFormat="1" applyFont="1" applyAlignment="1"/>
    <xf numFmtId="0" fontId="33" fillId="0" borderId="0" xfId="0" applyFont="1" applyAlignment="1"/>
    <xf numFmtId="49" fontId="35" fillId="0" borderId="0" xfId="0" applyNumberFormat="1" applyFont="1" applyAlignment="1"/>
    <xf numFmtId="0" fontId="26" fillId="0" borderId="0" xfId="0" applyFont="1" applyAlignment="1">
      <alignment vertical="top"/>
    </xf>
    <xf numFmtId="0" fontId="26" fillId="0" borderId="0" xfId="0" applyFont="1" applyAlignment="1">
      <alignment horizontal="left" vertical="center"/>
    </xf>
    <xf numFmtId="49" fontId="42" fillId="0" borderId="0" xfId="0" applyNumberFormat="1" applyFont="1" applyAlignment="1">
      <alignment horizontal="left"/>
    </xf>
    <xf numFmtId="0" fontId="43" fillId="9" borderId="14" xfId="3" applyFill="1" applyBorder="1" applyAlignment="1">
      <alignment horizontal="left" vertical="center" wrapText="1"/>
    </xf>
    <xf numFmtId="0" fontId="29" fillId="0" borderId="0" xfId="0" applyFont="1" applyAlignment="1">
      <alignment vertical="top"/>
    </xf>
    <xf numFmtId="0" fontId="14" fillId="0" borderId="0" xfId="0" applyFont="1" applyAlignment="1">
      <alignment vertical="top"/>
    </xf>
    <xf numFmtId="0" fontId="39" fillId="0" borderId="0" xfId="0" applyNumberFormat="1" applyFont="1" applyAlignment="1">
      <alignment horizontal="right" vertical="center"/>
    </xf>
    <xf numFmtId="0" fontId="26" fillId="0" borderId="0" xfId="0" applyFont="1" applyAlignment="1">
      <alignment horizontal="left" vertical="center" indent="2"/>
    </xf>
    <xf numFmtId="0" fontId="8" fillId="8" borderId="14" xfId="0" applyFont="1" applyFill="1" applyBorder="1" applyAlignment="1">
      <alignment horizontal="left" vertical="center" wrapText="1"/>
    </xf>
    <xf numFmtId="0" fontId="0" fillId="0" borderId="14" xfId="0" applyBorder="1" applyAlignment="1">
      <alignment horizontal="left" vertical="center" wrapText="1"/>
    </xf>
    <xf numFmtId="0" fontId="30" fillId="0" borderId="0" xfId="0" applyNumberFormat="1" applyFont="1" applyBorder="1" applyAlignment="1">
      <alignment horizontal="left" indent="1" shrinkToFit="1"/>
    </xf>
    <xf numFmtId="49" fontId="28" fillId="0" borderId="0" xfId="0" applyNumberFormat="1" applyFont="1" applyAlignment="1">
      <alignment horizontal="center"/>
    </xf>
    <xf numFmtId="0" fontId="26" fillId="0" borderId="0" xfId="0" applyFont="1" applyAlignment="1">
      <alignment vertical="center"/>
    </xf>
    <xf numFmtId="49" fontId="42" fillId="0" borderId="0" xfId="0" applyNumberFormat="1" applyFont="1" applyAlignment="1">
      <alignment vertical="top"/>
    </xf>
    <xf numFmtId="0" fontId="29" fillId="0" borderId="0" xfId="0" applyFont="1" applyAlignment="1">
      <alignment vertical="center"/>
    </xf>
    <xf numFmtId="0" fontId="32" fillId="0" borderId="0" xfId="0" applyFont="1" applyAlignment="1">
      <alignment vertical="center"/>
    </xf>
    <xf numFmtId="49" fontId="28" fillId="0" borderId="0" xfId="0" applyNumberFormat="1" applyFont="1" applyAlignment="1">
      <alignment vertical="center"/>
    </xf>
    <xf numFmtId="49" fontId="32" fillId="0" borderId="0" xfId="0" applyNumberFormat="1" applyFont="1" applyAlignment="1"/>
    <xf numFmtId="0" fontId="32" fillId="0" borderId="0" xfId="0" applyFont="1" applyAlignment="1"/>
    <xf numFmtId="0" fontId="26" fillId="0" borderId="0" xfId="0" applyFont="1" applyAlignment="1"/>
    <xf numFmtId="0" fontId="28" fillId="0" borderId="0" xfId="0" applyFont="1" applyAlignment="1"/>
    <xf numFmtId="49" fontId="29" fillId="0" borderId="0" xfId="0" applyNumberFormat="1" applyFont="1" applyAlignment="1">
      <alignment horizontal="center" vertical="top"/>
    </xf>
    <xf numFmtId="0" fontId="26" fillId="0" borderId="0" xfId="0" applyFont="1" applyAlignment="1">
      <alignment horizontal="right" vertical="center"/>
    </xf>
    <xf numFmtId="0" fontId="0" fillId="7" borderId="2" xfId="0" applyFill="1" applyBorder="1" applyAlignment="1">
      <alignment vertical="center"/>
    </xf>
    <xf numFmtId="0" fontId="0" fillId="7" borderId="3" xfId="0" applyFill="1" applyBorder="1" applyAlignment="1">
      <alignment vertical="center"/>
    </xf>
    <xf numFmtId="0" fontId="0" fillId="7" borderId="0" xfId="0" applyFill="1" applyBorder="1" applyAlignment="1">
      <alignment vertical="center"/>
    </xf>
    <xf numFmtId="0" fontId="0" fillId="7" borderId="6" xfId="0" applyFill="1" applyBorder="1" applyAlignment="1">
      <alignment vertical="center"/>
    </xf>
    <xf numFmtId="0" fontId="0" fillId="7" borderId="9" xfId="0" applyFill="1" applyBorder="1" applyAlignment="1">
      <alignment vertical="center"/>
    </xf>
    <xf numFmtId="0" fontId="0" fillId="7" borderId="10" xfId="0" applyFill="1" applyBorder="1" applyAlignment="1">
      <alignment vertical="center"/>
    </xf>
    <xf numFmtId="0" fontId="0" fillId="7" borderId="1" xfId="0" applyFill="1" applyBorder="1" applyAlignment="1">
      <alignment vertical="center"/>
    </xf>
    <xf numFmtId="0" fontId="0" fillId="7" borderId="5" xfId="0" applyFill="1" applyBorder="1" applyAlignment="1">
      <alignment vertical="center"/>
    </xf>
    <xf numFmtId="0" fontId="0" fillId="7" borderId="8" xfId="0" applyFill="1" applyBorder="1" applyAlignment="1">
      <alignment vertical="center"/>
    </xf>
    <xf numFmtId="0" fontId="5" fillId="7" borderId="0" xfId="0" applyFont="1" applyFill="1" applyBorder="1" applyAlignment="1">
      <alignment vertical="center"/>
    </xf>
    <xf numFmtId="0" fontId="0" fillId="7" borderId="5" xfId="0" applyFill="1" applyBorder="1" applyAlignment="1">
      <alignment horizontal="left" vertical="center"/>
    </xf>
    <xf numFmtId="0" fontId="10" fillId="9" borderId="22" xfId="0" applyFont="1" applyFill="1" applyBorder="1" applyAlignment="1">
      <alignment horizontal="left" vertical="center" wrapText="1"/>
    </xf>
    <xf numFmtId="0" fontId="10" fillId="9" borderId="23" xfId="0" applyFont="1" applyFill="1" applyBorder="1" applyAlignment="1">
      <alignment horizontal="left" vertical="center" wrapText="1"/>
    </xf>
    <xf numFmtId="0" fontId="11" fillId="9" borderId="23" xfId="0" applyFont="1" applyFill="1" applyBorder="1" applyAlignment="1">
      <alignment horizontal="left" vertical="center" wrapText="1"/>
    </xf>
    <xf numFmtId="0" fontId="40" fillId="0" borderId="0" xfId="0" applyNumberFormat="1" applyFont="1" applyBorder="1" applyAlignment="1">
      <alignment horizontal="center"/>
    </xf>
    <xf numFmtId="176" fontId="30" fillId="0" borderId="0" xfId="2" applyNumberFormat="1" applyFont="1" applyBorder="1" applyAlignment="1">
      <alignment horizontal="center"/>
    </xf>
    <xf numFmtId="0" fontId="10" fillId="9" borderId="11" xfId="0" applyFont="1" applyFill="1" applyBorder="1" applyAlignment="1">
      <alignment horizontal="left" vertical="center" wrapText="1"/>
    </xf>
    <xf numFmtId="0" fontId="6" fillId="0" borderId="24" xfId="0" applyFont="1" applyFill="1" applyBorder="1" applyAlignment="1">
      <alignment vertical="center" wrapText="1"/>
    </xf>
    <xf numFmtId="49" fontId="32" fillId="3" borderId="0" xfId="0" applyNumberFormat="1" applyFont="1" applyFill="1" applyAlignment="1"/>
    <xf numFmtId="0" fontId="26" fillId="3" borderId="0" xfId="0" applyFont="1" applyFill="1" applyAlignment="1">
      <alignment vertical="center"/>
    </xf>
    <xf numFmtId="0" fontId="51" fillId="0" borderId="0" xfId="0" applyFont="1" applyAlignment="1">
      <alignment horizontal="center" vertical="center"/>
    </xf>
    <xf numFmtId="0" fontId="32" fillId="2" borderId="0" xfId="0" applyFont="1" applyFill="1" applyAlignment="1">
      <alignment vertical="center"/>
    </xf>
    <xf numFmtId="0" fontId="32" fillId="2" borderId="15" xfId="0" applyFont="1" applyFill="1" applyBorder="1" applyAlignment="1">
      <alignment vertical="center"/>
    </xf>
    <xf numFmtId="0" fontId="33" fillId="2" borderId="12" xfId="0" applyFont="1" applyFill="1" applyBorder="1" applyAlignment="1">
      <alignment vertical="center"/>
    </xf>
    <xf numFmtId="0" fontId="26" fillId="2" borderId="12" xfId="0" applyFont="1" applyFill="1" applyBorder="1" applyAlignment="1">
      <alignment vertical="center"/>
    </xf>
    <xf numFmtId="0" fontId="33" fillId="2" borderId="16" xfId="0" applyFont="1" applyFill="1" applyBorder="1" applyAlignment="1">
      <alignment vertical="center"/>
    </xf>
    <xf numFmtId="0" fontId="33" fillId="0" borderId="0" xfId="0" applyFont="1" applyAlignment="1">
      <alignment vertical="center"/>
    </xf>
    <xf numFmtId="0" fontId="29" fillId="2" borderId="0" xfId="0" applyFont="1" applyFill="1" applyAlignment="1">
      <alignment vertical="center"/>
    </xf>
    <xf numFmtId="0" fontId="29" fillId="2" borderId="0" xfId="0" applyFont="1" applyFill="1" applyAlignment="1">
      <alignment horizontal="distributed" vertical="center"/>
    </xf>
    <xf numFmtId="0" fontId="26" fillId="0" borderId="0" xfId="0" applyFont="1" applyFill="1" applyBorder="1" applyAlignment="1">
      <alignment horizontal="left" vertical="center"/>
    </xf>
    <xf numFmtId="0" fontId="29" fillId="2" borderId="0" xfId="0" applyFont="1" applyFill="1" applyAlignment="1">
      <alignment horizontal="left" vertical="top" wrapText="1"/>
    </xf>
    <xf numFmtId="49" fontId="59" fillId="12" borderId="14" xfId="0" applyNumberFormat="1" applyFont="1" applyFill="1" applyBorder="1" applyAlignment="1">
      <alignment horizontal="center" vertical="center"/>
    </xf>
    <xf numFmtId="0" fontId="28" fillId="0" borderId="1" xfId="0" applyFont="1" applyBorder="1" applyAlignment="1"/>
    <xf numFmtId="0" fontId="28" fillId="2" borderId="2" xfId="0" applyFont="1" applyFill="1" applyBorder="1" applyAlignment="1"/>
    <xf numFmtId="0" fontId="28" fillId="2" borderId="3" xfId="0" applyFont="1" applyFill="1" applyBorder="1" applyAlignment="1"/>
    <xf numFmtId="0" fontId="29" fillId="0" borderId="8" xfId="0" applyFont="1" applyBorder="1" applyAlignment="1">
      <alignment vertical="top"/>
    </xf>
    <xf numFmtId="0" fontId="29" fillId="0" borderId="9" xfId="0" applyFont="1" applyFill="1" applyBorder="1" applyAlignment="1">
      <alignment horizontal="left" vertical="top"/>
    </xf>
    <xf numFmtId="0" fontId="29" fillId="0" borderId="9" xfId="0" applyFont="1" applyBorder="1" applyAlignment="1">
      <alignment vertical="top"/>
    </xf>
    <xf numFmtId="0" fontId="29" fillId="2" borderId="9" xfId="0" applyFont="1" applyFill="1" applyBorder="1" applyAlignment="1">
      <alignment vertical="top"/>
    </xf>
    <xf numFmtId="0" fontId="29" fillId="2" borderId="10" xfId="0" applyFont="1" applyFill="1" applyBorder="1" applyAlignment="1">
      <alignment vertical="top"/>
    </xf>
    <xf numFmtId="0" fontId="28" fillId="2" borderId="1" xfId="0" applyFont="1" applyFill="1" applyBorder="1" applyAlignment="1"/>
    <xf numFmtId="0" fontId="29" fillId="0" borderId="8" xfId="0" applyFont="1" applyFill="1" applyBorder="1" applyAlignment="1">
      <alignment horizontal="left" vertical="top"/>
    </xf>
    <xf numFmtId="0" fontId="28" fillId="0" borderId="2" xfId="0" applyFont="1" applyBorder="1" applyAlignment="1"/>
    <xf numFmtId="0" fontId="26" fillId="2" borderId="0" xfId="0" applyFont="1" applyFill="1" applyAlignment="1"/>
    <xf numFmtId="49" fontId="26" fillId="3" borderId="9" xfId="0" applyNumberFormat="1" applyFont="1" applyFill="1" applyBorder="1" applyAlignment="1"/>
    <xf numFmtId="0" fontId="26" fillId="0" borderId="0" xfId="0" applyFont="1" applyAlignment="1"/>
    <xf numFmtId="0" fontId="28" fillId="0" borderId="0" xfId="0" applyFont="1" applyAlignment="1">
      <alignment vertical="center"/>
    </xf>
    <xf numFmtId="0" fontId="32" fillId="0" borderId="0" xfId="0" applyFont="1" applyAlignment="1">
      <alignment horizontal="center" wrapText="1"/>
    </xf>
    <xf numFmtId="0" fontId="40" fillId="3" borderId="0" xfId="0" applyFont="1" applyFill="1" applyBorder="1" applyAlignment="1">
      <alignment horizontal="left"/>
    </xf>
    <xf numFmtId="0" fontId="28" fillId="3" borderId="0" xfId="0" applyFont="1" applyFill="1" applyAlignment="1">
      <alignment horizontal="right" vertical="center"/>
    </xf>
    <xf numFmtId="0" fontId="28" fillId="3" borderId="0" xfId="0" applyFont="1" applyFill="1" applyAlignment="1">
      <alignment vertical="center"/>
    </xf>
    <xf numFmtId="0" fontId="28" fillId="3" borderId="0" xfId="0" applyFont="1" applyFill="1" applyAlignment="1">
      <alignment horizontal="left" vertical="center"/>
    </xf>
    <xf numFmtId="0" fontId="28" fillId="0" borderId="0" xfId="0" applyFont="1" applyFill="1" applyAlignment="1">
      <alignment horizontal="center" vertical="center"/>
    </xf>
    <xf numFmtId="0" fontId="40" fillId="0" borderId="0" xfId="0" applyFont="1" applyFill="1" applyBorder="1" applyAlignment="1">
      <alignment horizontal="left"/>
    </xf>
    <xf numFmtId="0" fontId="32" fillId="0" borderId="0" xfId="0" applyFont="1" applyFill="1" applyBorder="1" applyAlignment="1">
      <alignment horizontal="center"/>
    </xf>
    <xf numFmtId="0" fontId="28" fillId="0" borderId="0" xfId="0" applyFont="1" applyFill="1" applyAlignment="1">
      <alignment vertical="center"/>
    </xf>
    <xf numFmtId="0" fontId="28" fillId="3" borderId="0" xfId="0" applyFont="1" applyFill="1" applyAlignment="1">
      <alignment horizontal="right" vertical="center" indent="2"/>
    </xf>
    <xf numFmtId="0" fontId="28" fillId="3" borderId="0" xfId="0" applyFont="1" applyFill="1" applyAlignment="1">
      <alignment horizontal="right"/>
    </xf>
    <xf numFmtId="0" fontId="28" fillId="3" borderId="0" xfId="0" applyFont="1" applyFill="1" applyAlignment="1"/>
    <xf numFmtId="0" fontId="28" fillId="3" borderId="0" xfId="0" applyFont="1" applyFill="1" applyAlignment="1">
      <alignment horizontal="left"/>
    </xf>
    <xf numFmtId="0" fontId="28" fillId="3" borderId="13" xfId="0" applyFont="1" applyFill="1" applyBorder="1" applyAlignment="1">
      <alignment horizontal="right" vertical="center"/>
    </xf>
    <xf numFmtId="0" fontId="28" fillId="3" borderId="13" xfId="0" applyFont="1" applyFill="1" applyBorder="1" applyAlignment="1">
      <alignment horizontal="right" vertical="center" indent="2"/>
    </xf>
    <xf numFmtId="0" fontId="28" fillId="3" borderId="13" xfId="0" applyFont="1" applyFill="1" applyBorder="1" applyAlignment="1">
      <alignment vertical="center"/>
    </xf>
    <xf numFmtId="0" fontId="28" fillId="3" borderId="13" xfId="0" applyFont="1" applyFill="1" applyBorder="1" applyAlignment="1">
      <alignment horizontal="left" vertical="center"/>
    </xf>
    <xf numFmtId="0" fontId="28" fillId="0" borderId="0" xfId="0" applyFont="1" applyFill="1" applyAlignment="1">
      <alignment horizontal="center" vertical="center" shrinkToFit="1"/>
    </xf>
    <xf numFmtId="0" fontId="28" fillId="3" borderId="13" xfId="0" applyFont="1" applyFill="1" applyBorder="1" applyAlignment="1">
      <alignment horizontal="right" vertical="top"/>
    </xf>
    <xf numFmtId="0" fontId="28" fillId="3" borderId="13" xfId="0" applyFont="1" applyFill="1" applyBorder="1" applyAlignment="1">
      <alignment vertical="top"/>
    </xf>
    <xf numFmtId="0" fontId="28" fillId="3" borderId="13" xfId="0" applyFont="1" applyFill="1" applyBorder="1" applyAlignment="1">
      <alignment horizontal="left" vertical="top"/>
    </xf>
    <xf numFmtId="0" fontId="32" fillId="3" borderId="0" xfId="0" applyFont="1" applyFill="1" applyBorder="1" applyAlignment="1">
      <alignment horizontal="center"/>
    </xf>
    <xf numFmtId="49" fontId="42" fillId="0" borderId="0" xfId="0" applyNumberFormat="1" applyFont="1" applyAlignment="1">
      <alignment horizontal="center" wrapText="1"/>
    </xf>
    <xf numFmtId="0" fontId="26" fillId="3" borderId="13" xfId="0" applyFont="1" applyFill="1" applyBorder="1" applyAlignment="1" applyProtection="1">
      <alignment vertical="center"/>
      <protection locked="0"/>
    </xf>
    <xf numFmtId="0" fontId="26" fillId="3" borderId="0" xfId="0" applyFont="1" applyFill="1" applyAlignment="1" applyProtection="1">
      <alignment vertical="center"/>
      <protection locked="0"/>
    </xf>
    <xf numFmtId="0" fontId="8" fillId="8" borderId="14" xfId="0" applyFont="1" applyFill="1" applyBorder="1" applyAlignment="1" applyProtection="1">
      <alignment horizontal="center" vertical="center" wrapText="1"/>
      <protection locked="0"/>
    </xf>
    <xf numFmtId="0" fontId="6" fillId="8" borderId="14" xfId="0" applyFont="1" applyFill="1" applyBorder="1" applyAlignment="1" applyProtection="1">
      <alignment horizontal="center" vertical="center" wrapText="1"/>
      <protection locked="0"/>
    </xf>
    <xf numFmtId="0" fontId="6" fillId="8" borderId="14" xfId="0" applyFont="1" applyFill="1" applyBorder="1" applyAlignment="1" applyProtection="1">
      <alignment horizontal="center" vertical="center"/>
      <protection locked="0"/>
    </xf>
    <xf numFmtId="14" fontId="48" fillId="0" borderId="14" xfId="0" applyNumberFormat="1" applyFont="1" applyBorder="1" applyAlignment="1" applyProtection="1">
      <alignment horizontal="center" vertical="center" wrapText="1"/>
      <protection locked="0"/>
    </xf>
    <xf numFmtId="0" fontId="48" fillId="0" borderId="14" xfId="0" applyFont="1" applyBorder="1" applyAlignment="1" applyProtection="1">
      <alignment horizontal="center" vertical="center" wrapText="1"/>
      <protection locked="0"/>
    </xf>
    <xf numFmtId="0" fontId="48" fillId="0" borderId="14" xfId="0" applyFont="1" applyBorder="1" applyAlignment="1" applyProtection="1">
      <alignment horizontal="center" vertical="center"/>
      <protection locked="0"/>
    </xf>
    <xf numFmtId="0" fontId="48" fillId="0" borderId="14" xfId="0" applyFont="1" applyBorder="1" applyAlignment="1" applyProtection="1">
      <alignment horizontal="left" vertical="center" wrapText="1"/>
      <protection locked="0"/>
    </xf>
    <xf numFmtId="0" fontId="48" fillId="0" borderId="15" xfId="0" applyFont="1" applyBorder="1" applyAlignment="1" applyProtection="1">
      <alignment horizontal="left" vertical="center" wrapText="1"/>
      <protection locked="0"/>
    </xf>
    <xf numFmtId="0" fontId="48" fillId="0" borderId="16" xfId="0" applyFont="1" applyBorder="1" applyAlignment="1" applyProtection="1">
      <alignment horizontal="left" vertical="center" wrapText="1"/>
      <protection locked="0"/>
    </xf>
    <xf numFmtId="0" fontId="61" fillId="0" borderId="0" xfId="0" applyFont="1" applyAlignment="1">
      <alignment vertical="center"/>
    </xf>
    <xf numFmtId="0" fontId="9" fillId="0" borderId="0" xfId="0" applyFont="1" applyBorder="1" applyAlignment="1">
      <alignment horizontal="center" vertical="center"/>
    </xf>
    <xf numFmtId="0" fontId="61" fillId="0" borderId="0" xfId="0" applyFont="1" applyBorder="1" applyAlignment="1">
      <alignment vertical="center"/>
    </xf>
    <xf numFmtId="0" fontId="9" fillId="0" borderId="0" xfId="0" applyFont="1" applyAlignment="1">
      <alignment vertical="center"/>
    </xf>
    <xf numFmtId="0" fontId="61" fillId="3" borderId="14" xfId="0" applyFont="1" applyFill="1" applyBorder="1" applyAlignment="1">
      <alignment horizontal="center" vertical="center"/>
    </xf>
    <xf numFmtId="0" fontId="63" fillId="0" borderId="0" xfId="0" applyFont="1" applyAlignment="1">
      <alignment vertical="center"/>
    </xf>
    <xf numFmtId="0" fontId="9" fillId="0" borderId="0" xfId="0" applyFont="1" applyAlignment="1">
      <alignment horizontal="center" vertical="center"/>
    </xf>
    <xf numFmtId="0" fontId="64" fillId="0" borderId="0" xfId="0" applyFont="1" applyAlignment="1">
      <alignment vertical="center"/>
    </xf>
    <xf numFmtId="0" fontId="61" fillId="0" borderId="14" xfId="0" applyFont="1" applyBorder="1" applyAlignment="1">
      <alignment vertical="center"/>
    </xf>
    <xf numFmtId="0" fontId="9" fillId="11" borderId="14" xfId="0" applyFont="1" applyFill="1" applyBorder="1" applyAlignment="1">
      <alignment horizontal="center" vertical="center"/>
    </xf>
    <xf numFmtId="0" fontId="9" fillId="4" borderId="14" xfId="0" applyFont="1" applyFill="1" applyBorder="1" applyAlignment="1">
      <alignment horizontal="center" vertical="center"/>
    </xf>
    <xf numFmtId="0" fontId="65" fillId="5" borderId="14" xfId="0" applyFont="1" applyFill="1" applyBorder="1" applyAlignment="1">
      <alignment horizontal="center" vertical="center"/>
    </xf>
    <xf numFmtId="0" fontId="9" fillId="6" borderId="14" xfId="0" applyFont="1" applyFill="1" applyBorder="1" applyAlignment="1">
      <alignment horizontal="center" vertical="center"/>
    </xf>
    <xf numFmtId="0" fontId="66" fillId="0" borderId="0" xfId="0" applyFont="1" applyAlignment="1">
      <alignment vertical="center"/>
    </xf>
    <xf numFmtId="0" fontId="9" fillId="0" borderId="0" xfId="0" applyFont="1" applyAlignment="1">
      <alignment horizontal="center" vertical="center" wrapText="1"/>
    </xf>
    <xf numFmtId="0" fontId="0" fillId="14" borderId="14" xfId="0" applyFill="1" applyBorder="1" applyAlignment="1">
      <alignment horizontal="left" vertical="center" wrapText="1" indent="1"/>
    </xf>
    <xf numFmtId="0" fontId="0" fillId="14" borderId="11" xfId="0" applyFill="1" applyBorder="1" applyAlignment="1">
      <alignment horizontal="left" vertical="center" wrapText="1" indent="1"/>
    </xf>
    <xf numFmtId="0" fontId="0" fillId="14" borderId="14" xfId="0" applyFill="1" applyBorder="1" applyAlignment="1">
      <alignment horizontal="left" vertical="center" indent="1"/>
    </xf>
    <xf numFmtId="0" fontId="0" fillId="15" borderId="14" xfId="0" applyFill="1" applyBorder="1" applyAlignment="1">
      <alignment horizontal="left" vertical="center" wrapText="1" indent="1"/>
    </xf>
    <xf numFmtId="0" fontId="0" fillId="15" borderId="14" xfId="0" applyFill="1" applyBorder="1" applyAlignment="1">
      <alignment horizontal="left" vertical="center" indent="1"/>
    </xf>
    <xf numFmtId="0" fontId="0" fillId="14" borderId="22" xfId="0" applyFill="1" applyBorder="1" applyAlignment="1">
      <alignment horizontal="left" vertical="center" indent="1"/>
    </xf>
    <xf numFmtId="0" fontId="0" fillId="14" borderId="23" xfId="0" applyFill="1" applyBorder="1" applyAlignment="1">
      <alignment horizontal="left" vertical="center" indent="1"/>
    </xf>
    <xf numFmtId="0" fontId="0" fillId="14" borderId="22" xfId="0" applyFill="1" applyBorder="1" applyAlignment="1">
      <alignment horizontal="left" vertical="center" wrapText="1" indent="1"/>
    </xf>
    <xf numFmtId="0" fontId="0" fillId="14" borderId="23" xfId="0" applyFill="1" applyBorder="1" applyAlignment="1">
      <alignment horizontal="left" vertical="center" wrapText="1" indent="1"/>
    </xf>
    <xf numFmtId="0" fontId="50" fillId="0" borderId="0" xfId="0" applyFont="1" applyAlignment="1">
      <alignment horizontal="center" vertical="center" wrapText="1"/>
    </xf>
    <xf numFmtId="0" fontId="50" fillId="14" borderId="14" xfId="0" applyFont="1" applyFill="1" applyBorder="1" applyAlignment="1">
      <alignment horizontal="center" vertical="center" wrapText="1"/>
    </xf>
    <xf numFmtId="0" fontId="67" fillId="0" borderId="0" xfId="0" applyFont="1" applyAlignment="1">
      <alignment vertical="center"/>
    </xf>
    <xf numFmtId="0" fontId="61" fillId="3" borderId="4" xfId="0" applyFont="1" applyFill="1" applyBorder="1" applyAlignment="1">
      <alignment horizontal="center" vertical="center"/>
    </xf>
    <xf numFmtId="0" fontId="61" fillId="0" borderId="0" xfId="0" applyFont="1" applyBorder="1" applyAlignment="1">
      <alignment horizontal="center" vertical="center"/>
    </xf>
    <xf numFmtId="0" fontId="61" fillId="0" borderId="14" xfId="0" applyFont="1" applyBorder="1" applyAlignment="1">
      <alignment horizontal="center" vertical="center"/>
    </xf>
    <xf numFmtId="0" fontId="62" fillId="5" borderId="1" xfId="0" applyFont="1" applyFill="1" applyBorder="1" applyAlignment="1">
      <alignment horizontal="center" vertical="center"/>
    </xf>
    <xf numFmtId="0" fontId="62" fillId="5" borderId="2" xfId="0" applyFont="1" applyFill="1" applyBorder="1" applyAlignment="1">
      <alignment horizontal="center" vertical="center"/>
    </xf>
    <xf numFmtId="0" fontId="9" fillId="13" borderId="14" xfId="0" applyFont="1" applyFill="1" applyBorder="1" applyAlignment="1">
      <alignment horizontal="center" vertical="center"/>
    </xf>
    <xf numFmtId="0" fontId="9" fillId="4" borderId="14" xfId="0" applyFont="1" applyFill="1" applyBorder="1" applyAlignment="1">
      <alignment horizontal="center" vertical="center"/>
    </xf>
    <xf numFmtId="0" fontId="9" fillId="11" borderId="14" xfId="0" applyFont="1" applyFill="1" applyBorder="1" applyAlignment="1">
      <alignment horizontal="center" vertical="center"/>
    </xf>
    <xf numFmtId="0" fontId="50" fillId="14" borderId="15" xfId="0" applyFont="1" applyFill="1" applyBorder="1" applyAlignment="1">
      <alignment horizontal="center" vertical="center" wrapText="1"/>
    </xf>
    <xf numFmtId="0" fontId="50" fillId="14" borderId="16" xfId="0" applyFont="1" applyFill="1" applyBorder="1" applyAlignment="1">
      <alignment horizontal="center" vertical="center" wrapText="1"/>
    </xf>
    <xf numFmtId="0" fontId="50" fillId="15" borderId="15" xfId="0" applyFont="1" applyFill="1" applyBorder="1" applyAlignment="1">
      <alignment horizontal="center" vertical="center" wrapText="1"/>
    </xf>
    <xf numFmtId="0" fontId="50" fillId="15" borderId="16" xfId="0" applyFont="1" applyFill="1" applyBorder="1" applyAlignment="1">
      <alignment horizontal="center" vertical="center" wrapText="1"/>
    </xf>
    <xf numFmtId="0" fontId="9" fillId="0" borderId="0" xfId="0" applyFont="1" applyAlignment="1">
      <alignment horizontal="center" vertical="center" wrapText="1"/>
    </xf>
    <xf numFmtId="0" fontId="7" fillId="0" borderId="9" xfId="0" applyFont="1" applyBorder="1" applyAlignment="1">
      <alignment horizontal="left" vertical="center" wrapText="1"/>
    </xf>
    <xf numFmtId="0" fontId="6" fillId="10" borderId="14" xfId="0" applyFont="1" applyFill="1" applyBorder="1" applyAlignment="1">
      <alignment horizontal="left" vertical="center" wrapText="1"/>
    </xf>
    <xf numFmtId="0" fontId="0" fillId="7" borderId="1" xfId="0" applyFill="1" applyBorder="1" applyAlignment="1" applyProtection="1">
      <alignment horizontal="left" vertical="center"/>
      <protection locked="0"/>
    </xf>
    <xf numFmtId="0" fontId="0" fillId="7" borderId="2" xfId="0" applyFill="1" applyBorder="1" applyAlignment="1" applyProtection="1">
      <alignment horizontal="left" vertical="center"/>
      <protection locked="0"/>
    </xf>
    <xf numFmtId="0" fontId="0" fillId="7" borderId="3" xfId="0" applyFill="1" applyBorder="1" applyAlignment="1" applyProtection="1">
      <alignment horizontal="left" vertical="center"/>
      <protection locked="0"/>
    </xf>
    <xf numFmtId="0" fontId="0" fillId="7" borderId="5" xfId="0" applyFill="1" applyBorder="1" applyAlignment="1" applyProtection="1">
      <alignment horizontal="left" vertical="center"/>
      <protection locked="0"/>
    </xf>
    <xf numFmtId="0" fontId="0" fillId="7" borderId="0" xfId="0" applyFill="1" applyBorder="1" applyAlignment="1" applyProtection="1">
      <alignment horizontal="left" vertical="center"/>
      <protection locked="0"/>
    </xf>
    <xf numFmtId="0" fontId="0" fillId="7" borderId="6" xfId="0" applyFill="1" applyBorder="1" applyAlignment="1" applyProtection="1">
      <alignment horizontal="left" vertical="center"/>
      <protection locked="0"/>
    </xf>
    <xf numFmtId="0" fontId="0" fillId="7" borderId="8" xfId="0" applyFill="1" applyBorder="1" applyAlignment="1" applyProtection="1">
      <alignment horizontal="left" vertical="center"/>
      <protection locked="0"/>
    </xf>
    <xf numFmtId="0" fontId="0" fillId="7" borderId="9" xfId="0" applyFill="1" applyBorder="1" applyAlignment="1" applyProtection="1">
      <alignment horizontal="left" vertical="center"/>
      <protection locked="0"/>
    </xf>
    <xf numFmtId="0" fontId="0" fillId="7" borderId="10" xfId="0" applyFill="1" applyBorder="1" applyAlignment="1" applyProtection="1">
      <alignment horizontal="left" vertical="center"/>
      <protection locked="0"/>
    </xf>
    <xf numFmtId="0" fontId="48" fillId="0" borderId="14" xfId="0" applyFont="1" applyBorder="1" applyAlignment="1" applyProtection="1">
      <alignment horizontal="left" vertical="center" wrapText="1"/>
      <protection locked="0"/>
    </xf>
    <xf numFmtId="176" fontId="47" fillId="0" borderId="14" xfId="0" applyNumberFormat="1" applyFont="1" applyBorder="1" applyAlignment="1" applyProtection="1">
      <alignment horizontal="right" vertical="center" wrapText="1"/>
      <protection locked="0"/>
    </xf>
    <xf numFmtId="0" fontId="0" fillId="7" borderId="1" xfId="0" applyFill="1" applyBorder="1" applyAlignment="1" applyProtection="1">
      <alignment horizontal="center" vertical="center"/>
      <protection locked="0"/>
    </xf>
    <xf numFmtId="0" fontId="0" fillId="7" borderId="2" xfId="0" applyFill="1" applyBorder="1" applyAlignment="1" applyProtection="1">
      <alignment horizontal="center" vertical="center"/>
      <protection locked="0"/>
    </xf>
    <xf numFmtId="0" fontId="0" fillId="7" borderId="3" xfId="0" applyFill="1" applyBorder="1" applyAlignment="1" applyProtection="1">
      <alignment horizontal="center" vertical="center"/>
      <protection locked="0"/>
    </xf>
    <xf numFmtId="0" fontId="0" fillId="7" borderId="5" xfId="0" applyFill="1" applyBorder="1" applyAlignment="1" applyProtection="1">
      <alignment horizontal="center" vertical="center"/>
      <protection locked="0"/>
    </xf>
    <xf numFmtId="0" fontId="0" fillId="7" borderId="0" xfId="0" applyFill="1" applyBorder="1" applyAlignment="1" applyProtection="1">
      <alignment horizontal="center" vertical="center"/>
      <protection locked="0"/>
    </xf>
    <xf numFmtId="0" fontId="0" fillId="7" borderId="6" xfId="0" applyFill="1" applyBorder="1" applyAlignment="1" applyProtection="1">
      <alignment horizontal="center" vertical="center"/>
      <protection locked="0"/>
    </xf>
    <xf numFmtId="0" fontId="0" fillId="7" borderId="8" xfId="0" applyFill="1" applyBorder="1" applyAlignment="1" applyProtection="1">
      <alignment horizontal="center" vertical="center"/>
      <protection locked="0"/>
    </xf>
    <xf numFmtId="0" fontId="0" fillId="7" borderId="9" xfId="0" applyFill="1" applyBorder="1" applyAlignment="1" applyProtection="1">
      <alignment horizontal="center" vertical="center"/>
      <protection locked="0"/>
    </xf>
    <xf numFmtId="0" fontId="0" fillId="7" borderId="10" xfId="0" applyFill="1" applyBorder="1" applyAlignment="1" applyProtection="1">
      <alignment horizontal="center" vertical="center"/>
      <protection locked="0"/>
    </xf>
    <xf numFmtId="0" fontId="0" fillId="7" borderId="15" xfId="0" applyFill="1" applyBorder="1" applyAlignment="1" applyProtection="1">
      <alignment horizontal="left" vertical="center"/>
      <protection locked="0"/>
    </xf>
    <xf numFmtId="0" fontId="0" fillId="7" borderId="12" xfId="0" applyFill="1" applyBorder="1" applyAlignment="1" applyProtection="1">
      <alignment horizontal="left" vertical="center"/>
      <protection locked="0"/>
    </xf>
    <xf numFmtId="0" fontId="0" fillId="7" borderId="16" xfId="0" applyFill="1" applyBorder="1" applyAlignment="1" applyProtection="1">
      <alignment horizontal="left" vertical="center"/>
      <protection locked="0"/>
    </xf>
    <xf numFmtId="0" fontId="48" fillId="0" borderId="15" xfId="0" applyFont="1" applyBorder="1" applyAlignment="1" applyProtection="1">
      <alignment horizontal="left" vertical="center" wrapText="1"/>
      <protection locked="0"/>
    </xf>
    <xf numFmtId="0" fontId="48" fillId="0" borderId="12" xfId="0" applyFont="1" applyBorder="1" applyAlignment="1" applyProtection="1">
      <alignment horizontal="left" vertical="center" wrapText="1"/>
      <protection locked="0"/>
    </xf>
    <xf numFmtId="0" fontId="48" fillId="0" borderId="16" xfId="0" applyFont="1" applyBorder="1" applyAlignment="1" applyProtection="1">
      <alignment horizontal="left" vertical="center" wrapText="1"/>
      <protection locked="0"/>
    </xf>
    <xf numFmtId="0" fontId="49" fillId="0" borderId="15" xfId="3" applyFont="1" applyBorder="1" applyAlignment="1" applyProtection="1">
      <alignment horizontal="left" vertical="center" wrapText="1"/>
      <protection locked="0"/>
    </xf>
    <xf numFmtId="0" fontId="49" fillId="0" borderId="16" xfId="3" applyFont="1" applyBorder="1" applyAlignment="1" applyProtection="1">
      <alignment horizontal="left" vertical="center" wrapText="1"/>
      <protection locked="0"/>
    </xf>
    <xf numFmtId="0" fontId="8" fillId="0" borderId="25"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47" fillId="0" borderId="8" xfId="0" applyFont="1" applyBorder="1" applyAlignment="1" applyProtection="1">
      <alignment horizontal="center" vertical="center" wrapText="1"/>
      <protection locked="0"/>
    </xf>
    <xf numFmtId="0" fontId="47" fillId="0" borderId="10" xfId="0" applyFont="1" applyBorder="1" applyAlignment="1" applyProtection="1">
      <alignment horizontal="center" vertical="center" wrapText="1"/>
      <protection locked="0"/>
    </xf>
    <xf numFmtId="0" fontId="67" fillId="9" borderId="5" xfId="0" applyFont="1" applyFill="1" applyBorder="1" applyAlignment="1" applyProtection="1">
      <alignment horizontal="center" vertical="center" wrapText="1"/>
      <protection locked="0"/>
    </xf>
    <xf numFmtId="0" fontId="67" fillId="9" borderId="0" xfId="0" applyFont="1" applyFill="1" applyBorder="1" applyAlignment="1" applyProtection="1">
      <alignment horizontal="center" vertical="center" wrapText="1"/>
      <protection locked="0"/>
    </xf>
    <xf numFmtId="0" fontId="67" fillId="9" borderId="6" xfId="0" applyFont="1" applyFill="1" applyBorder="1" applyAlignment="1" applyProtection="1">
      <alignment horizontal="center" vertical="center" wrapText="1"/>
      <protection locked="0"/>
    </xf>
    <xf numFmtId="0" fontId="67" fillId="9" borderId="8" xfId="0" applyFont="1" applyFill="1" applyBorder="1" applyAlignment="1" applyProtection="1">
      <alignment horizontal="center" vertical="center" wrapText="1"/>
      <protection locked="0"/>
    </xf>
    <xf numFmtId="0" fontId="67" fillId="9" borderId="9" xfId="0" applyFont="1" applyFill="1" applyBorder="1" applyAlignment="1" applyProtection="1">
      <alignment horizontal="center" vertical="center" wrapText="1"/>
      <protection locked="0"/>
    </xf>
    <xf numFmtId="0" fontId="67" fillId="9" borderId="10" xfId="0" applyFont="1" applyFill="1" applyBorder="1" applyAlignment="1" applyProtection="1">
      <alignment horizontal="center" vertical="center" wrapText="1"/>
      <protection locked="0"/>
    </xf>
    <xf numFmtId="0" fontId="8" fillId="8" borderId="14" xfId="0" applyFont="1" applyFill="1" applyBorder="1" applyAlignment="1">
      <alignment horizontal="center" vertical="center" wrapText="1"/>
    </xf>
    <xf numFmtId="0" fontId="48" fillId="0" borderId="14" xfId="0" applyFont="1" applyBorder="1" applyAlignment="1" applyProtection="1">
      <alignment horizontal="center" vertical="center" wrapText="1"/>
      <protection locked="0"/>
    </xf>
    <xf numFmtId="14" fontId="47" fillId="0" borderId="15" xfId="0" applyNumberFormat="1" applyFont="1" applyBorder="1" applyAlignment="1" applyProtection="1">
      <alignment horizontal="center" vertical="center" wrapText="1"/>
      <protection locked="0"/>
    </xf>
    <xf numFmtId="14" fontId="47" fillId="0" borderId="16" xfId="0" applyNumberFormat="1" applyFont="1" applyBorder="1" applyAlignment="1" applyProtection="1">
      <alignment horizontal="center" vertical="center" wrapText="1"/>
      <protection locked="0"/>
    </xf>
    <xf numFmtId="0" fontId="47" fillId="0" borderId="15" xfId="0" applyFont="1" applyBorder="1" applyAlignment="1" applyProtection="1">
      <alignment horizontal="center" vertical="center" wrapText="1"/>
      <protection locked="0"/>
    </xf>
    <xf numFmtId="0" fontId="47" fillId="0" borderId="16" xfId="0" applyFont="1" applyBorder="1" applyAlignment="1" applyProtection="1">
      <alignment horizontal="center" vertical="center" wrapText="1"/>
      <protection locked="0"/>
    </xf>
    <xf numFmtId="0" fontId="5" fillId="8" borderId="14" xfId="0" applyFont="1" applyFill="1" applyBorder="1" applyAlignment="1">
      <alignment horizontal="center" vertical="center" wrapText="1"/>
    </xf>
    <xf numFmtId="38" fontId="47" fillId="0" borderId="15" xfId="2" applyFont="1" applyBorder="1" applyAlignment="1" applyProtection="1">
      <alignment horizontal="center" vertical="center" wrapText="1"/>
      <protection locked="0"/>
    </xf>
    <xf numFmtId="38" fontId="47" fillId="0" borderId="16" xfId="2" applyFont="1" applyBorder="1" applyAlignment="1" applyProtection="1">
      <alignment horizontal="center" vertical="center" wrapText="1"/>
      <protection locked="0"/>
    </xf>
    <xf numFmtId="0" fontId="5" fillId="8" borderId="15" xfId="0" applyFont="1" applyFill="1" applyBorder="1" applyAlignment="1">
      <alignment horizontal="center" vertical="center" wrapText="1"/>
    </xf>
    <xf numFmtId="0" fontId="5" fillId="8" borderId="16" xfId="0" applyFont="1" applyFill="1" applyBorder="1" applyAlignment="1">
      <alignment horizontal="center" vertical="center" wrapText="1"/>
    </xf>
    <xf numFmtId="0" fontId="48" fillId="0" borderId="15" xfId="0" applyFont="1" applyBorder="1" applyAlignment="1" applyProtection="1">
      <alignment horizontal="center" vertical="center" wrapText="1"/>
      <protection locked="0"/>
    </xf>
    <xf numFmtId="0" fontId="48" fillId="0" borderId="16" xfId="0" applyFont="1" applyBorder="1" applyAlignment="1" applyProtection="1">
      <alignment horizontal="center" vertical="center" wrapText="1"/>
      <protection locked="0"/>
    </xf>
    <xf numFmtId="0" fontId="48" fillId="0" borderId="23" xfId="0" applyFont="1" applyBorder="1" applyAlignment="1" applyProtection="1">
      <alignment horizontal="center" vertical="center" wrapText="1"/>
      <protection locked="0"/>
    </xf>
    <xf numFmtId="0" fontId="47" fillId="0" borderId="22" xfId="0" applyFont="1" applyFill="1" applyBorder="1" applyAlignment="1" applyProtection="1">
      <alignment horizontal="center" vertical="center" wrapText="1"/>
      <protection locked="0"/>
    </xf>
    <xf numFmtId="0" fontId="48" fillId="0" borderId="22" xfId="0" applyFont="1" applyBorder="1" applyAlignment="1" applyProtection="1">
      <alignment horizontal="center" vertical="center" wrapText="1"/>
      <protection locked="0"/>
    </xf>
    <xf numFmtId="0" fontId="48" fillId="0" borderId="14" xfId="0" applyFont="1" applyBorder="1" applyAlignment="1" applyProtection="1">
      <alignment horizontal="left" vertical="top" wrapText="1"/>
      <protection locked="0"/>
    </xf>
    <xf numFmtId="0" fontId="6" fillId="8" borderId="14" xfId="0" applyFont="1" applyFill="1" applyBorder="1" applyAlignment="1">
      <alignment horizontal="center" vertical="center"/>
    </xf>
    <xf numFmtId="0" fontId="47" fillId="0" borderId="14" xfId="0" applyFont="1" applyBorder="1" applyAlignment="1" applyProtection="1">
      <alignment horizontal="left" vertical="center"/>
      <protection locked="0"/>
    </xf>
    <xf numFmtId="0" fontId="0" fillId="7" borderId="4" xfId="0" applyFill="1" applyBorder="1" applyAlignment="1" applyProtection="1">
      <alignment horizontal="center" vertical="center"/>
      <protection locked="0"/>
    </xf>
    <xf numFmtId="0" fontId="0" fillId="7" borderId="7" xfId="0" applyFill="1" applyBorder="1" applyAlignment="1" applyProtection="1">
      <alignment horizontal="center" vertical="center"/>
      <protection locked="0"/>
    </xf>
    <xf numFmtId="0" fontId="0" fillId="7" borderId="11" xfId="0" applyFill="1" applyBorder="1" applyAlignment="1" applyProtection="1">
      <alignment horizontal="center" vertical="center"/>
      <protection locked="0"/>
    </xf>
    <xf numFmtId="14" fontId="47" fillId="0" borderId="8" xfId="0" applyNumberFormat="1" applyFont="1" applyBorder="1" applyAlignment="1" applyProtection="1">
      <alignment horizontal="center" vertical="center" wrapText="1"/>
      <protection locked="0"/>
    </xf>
    <xf numFmtId="0" fontId="0" fillId="7" borderId="1" xfId="0" applyFill="1" applyBorder="1" applyAlignment="1">
      <alignment horizontal="center" vertical="center"/>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0" fillId="7" borderId="5" xfId="0" applyFill="1" applyBorder="1" applyAlignment="1">
      <alignment horizontal="center" vertical="center"/>
    </xf>
    <xf numFmtId="0" fontId="0" fillId="7" borderId="0" xfId="0" applyFill="1" applyBorder="1" applyAlignment="1">
      <alignment horizontal="center" vertical="center"/>
    </xf>
    <xf numFmtId="0" fontId="0" fillId="7" borderId="6"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0" fillId="7" borderId="10" xfId="0" applyFill="1" applyBorder="1" applyAlignment="1">
      <alignment horizontal="center" vertical="center"/>
    </xf>
    <xf numFmtId="0" fontId="47" fillId="0" borderId="14" xfId="0" applyFont="1" applyBorder="1" applyAlignment="1" applyProtection="1">
      <alignment horizontal="left" vertical="center" wrapText="1"/>
      <protection locked="0"/>
    </xf>
    <xf numFmtId="0" fontId="29" fillId="0" borderId="0" xfId="0" applyFont="1" applyAlignment="1">
      <alignment vertical="top" wrapText="1"/>
    </xf>
    <xf numFmtId="0" fontId="30" fillId="2" borderId="20" xfId="0" applyFont="1" applyFill="1" applyBorder="1" applyAlignment="1" applyProtection="1">
      <alignment horizontal="center" vertical="center" shrinkToFit="1"/>
      <protection locked="0"/>
    </xf>
    <xf numFmtId="0" fontId="30" fillId="2" borderId="18" xfId="0" applyFont="1" applyFill="1" applyBorder="1" applyAlignment="1" applyProtection="1">
      <alignment horizontal="center" vertical="center" shrinkToFit="1"/>
      <protection locked="0"/>
    </xf>
    <xf numFmtId="0" fontId="30" fillId="2" borderId="21" xfId="0" applyFont="1" applyFill="1" applyBorder="1" applyAlignment="1" applyProtection="1">
      <alignment horizontal="center" vertical="center" shrinkToFit="1"/>
      <protection locked="0"/>
    </xf>
    <xf numFmtId="0" fontId="30" fillId="2" borderId="8" xfId="0" applyFont="1" applyFill="1" applyBorder="1" applyAlignment="1" applyProtection="1">
      <alignment horizontal="center" vertical="center" shrinkToFit="1"/>
      <protection locked="0"/>
    </xf>
    <xf numFmtId="0" fontId="30" fillId="2" borderId="9" xfId="0" applyFont="1" applyFill="1" applyBorder="1" applyAlignment="1" applyProtection="1">
      <alignment horizontal="center" vertical="center" shrinkToFit="1"/>
      <protection locked="0"/>
    </xf>
    <xf numFmtId="0" fontId="30" fillId="2" borderId="10" xfId="0" applyFont="1" applyFill="1" applyBorder="1" applyAlignment="1" applyProtection="1">
      <alignment horizontal="center" vertical="center" shrinkToFit="1"/>
      <protection locked="0"/>
    </xf>
    <xf numFmtId="0" fontId="29" fillId="2" borderId="1" xfId="0" applyFont="1" applyFill="1" applyBorder="1" applyAlignment="1">
      <alignment horizontal="center" wrapText="1"/>
    </xf>
    <xf numFmtId="0" fontId="29" fillId="2" borderId="2" xfId="0" applyFont="1" applyFill="1" applyBorder="1" applyAlignment="1">
      <alignment horizontal="center" wrapText="1"/>
    </xf>
    <xf numFmtId="0" fontId="29" fillId="2" borderId="3" xfId="0" applyFont="1" applyFill="1" applyBorder="1" applyAlignment="1">
      <alignment horizontal="center" wrapText="1"/>
    </xf>
    <xf numFmtId="0" fontId="29" fillId="2" borderId="8" xfId="0" applyFont="1" applyFill="1" applyBorder="1" applyAlignment="1">
      <alignment horizontal="center" wrapText="1"/>
    </xf>
    <xf numFmtId="0" fontId="29" fillId="2" borderId="9" xfId="0" applyFont="1" applyFill="1" applyBorder="1" applyAlignment="1">
      <alignment horizontal="center" wrapText="1"/>
    </xf>
    <xf numFmtId="0" fontId="29" fillId="2" borderId="10" xfId="0" applyFont="1" applyFill="1" applyBorder="1" applyAlignment="1">
      <alignment horizontal="center" wrapText="1"/>
    </xf>
    <xf numFmtId="0" fontId="30" fillId="2" borderId="1" xfId="0" applyFont="1" applyFill="1" applyBorder="1" applyAlignment="1" applyProtection="1">
      <alignment horizontal="left" vertical="center" shrinkToFit="1"/>
      <protection locked="0"/>
    </xf>
    <xf numFmtId="0" fontId="30" fillId="2" borderId="2" xfId="0" applyFont="1" applyFill="1" applyBorder="1" applyAlignment="1" applyProtection="1">
      <alignment horizontal="left" vertical="center" shrinkToFit="1"/>
      <protection locked="0"/>
    </xf>
    <xf numFmtId="0" fontId="30" fillId="2" borderId="3" xfId="0" applyFont="1" applyFill="1" applyBorder="1" applyAlignment="1" applyProtection="1">
      <alignment horizontal="left" vertical="center" shrinkToFit="1"/>
      <protection locked="0"/>
    </xf>
    <xf numFmtId="0" fontId="30" fillId="2" borderId="8" xfId="0" applyFont="1" applyFill="1" applyBorder="1" applyAlignment="1" applyProtection="1">
      <alignment horizontal="left" vertical="center" shrinkToFit="1"/>
      <protection locked="0"/>
    </xf>
    <xf numFmtId="0" fontId="30" fillId="2" borderId="9" xfId="0" applyFont="1" applyFill="1" applyBorder="1" applyAlignment="1" applyProtection="1">
      <alignment horizontal="left" vertical="center" shrinkToFit="1"/>
      <protection locked="0"/>
    </xf>
    <xf numFmtId="0" fontId="30" fillId="2" borderId="10" xfId="0" applyFont="1" applyFill="1" applyBorder="1" applyAlignment="1" applyProtection="1">
      <alignment horizontal="left" vertical="center" shrinkToFit="1"/>
      <protection locked="0"/>
    </xf>
    <xf numFmtId="0" fontId="56" fillId="2" borderId="15" xfId="0" applyFont="1" applyFill="1" applyBorder="1" applyAlignment="1">
      <alignment horizontal="center" vertical="center"/>
    </xf>
    <xf numFmtId="0" fontId="56" fillId="2" borderId="12" xfId="0" applyFont="1" applyFill="1" applyBorder="1" applyAlignment="1">
      <alignment horizontal="center" vertical="center"/>
    </xf>
    <xf numFmtId="0" fontId="56" fillId="2" borderId="16" xfId="0" applyFont="1" applyFill="1" applyBorder="1" applyAlignment="1">
      <alignment horizontal="center" vertical="center"/>
    </xf>
    <xf numFmtId="0" fontId="30" fillId="2" borderId="1" xfId="0" applyFont="1" applyFill="1" applyBorder="1" applyAlignment="1" applyProtection="1">
      <alignment horizontal="center" vertical="center" shrinkToFit="1"/>
      <protection locked="0"/>
    </xf>
    <xf numFmtId="0" fontId="30" fillId="2" borderId="2" xfId="0" applyFont="1" applyFill="1" applyBorder="1" applyAlignment="1" applyProtection="1">
      <alignment horizontal="center" vertical="center" shrinkToFit="1"/>
      <protection locked="0"/>
    </xf>
    <xf numFmtId="0" fontId="30" fillId="2" borderId="3" xfId="0" applyFont="1" applyFill="1" applyBorder="1" applyAlignment="1" applyProtection="1">
      <alignment horizontal="center" vertical="center" shrinkToFit="1"/>
      <protection locked="0"/>
    </xf>
    <xf numFmtId="0" fontId="29" fillId="2" borderId="1" xfId="0" applyFont="1" applyFill="1" applyBorder="1" applyAlignment="1">
      <alignment horizontal="center" shrinkToFit="1"/>
    </xf>
    <xf numFmtId="0" fontId="29" fillId="2" borderId="2" xfId="0" applyFont="1" applyFill="1" applyBorder="1" applyAlignment="1">
      <alignment horizontal="center" shrinkToFit="1"/>
    </xf>
    <xf numFmtId="0" fontId="29" fillId="2" borderId="3" xfId="0" applyFont="1" applyFill="1" applyBorder="1" applyAlignment="1">
      <alignment horizontal="center" shrinkToFit="1"/>
    </xf>
    <xf numFmtId="0" fontId="29" fillId="2" borderId="8"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0" xfId="0" applyFont="1" applyFill="1" applyBorder="1" applyAlignment="1">
      <alignment horizontal="center" vertical="center"/>
    </xf>
    <xf numFmtId="0" fontId="29" fillId="2" borderId="8" xfId="0" applyFont="1" applyFill="1" applyBorder="1" applyAlignment="1">
      <alignment horizontal="center" vertical="top" shrinkToFit="1"/>
    </xf>
    <xf numFmtId="0" fontId="29" fillId="2" borderId="9" xfId="0" applyFont="1" applyFill="1" applyBorder="1" applyAlignment="1">
      <alignment horizontal="center" vertical="top" shrinkToFit="1"/>
    </xf>
    <xf numFmtId="0" fontId="29" fillId="2" borderId="10" xfId="0" applyFont="1" applyFill="1" applyBorder="1" applyAlignment="1">
      <alignment horizontal="center" vertical="top" shrinkToFit="1"/>
    </xf>
    <xf numFmtId="0" fontId="29" fillId="2" borderId="2" xfId="0" applyFont="1" applyFill="1" applyBorder="1" applyAlignment="1">
      <alignment horizontal="distributed" vertical="center"/>
    </xf>
    <xf numFmtId="0" fontId="29" fillId="2" borderId="0" xfId="0" applyFont="1" applyFill="1" applyAlignment="1">
      <alignment horizontal="distributed" vertical="center"/>
    </xf>
    <xf numFmtId="0" fontId="29" fillId="2" borderId="0" xfId="0" applyFont="1" applyFill="1" applyAlignment="1">
      <alignment horizontal="left"/>
    </xf>
    <xf numFmtId="0" fontId="29" fillId="2" borderId="0" xfId="0" applyFont="1" applyFill="1" applyAlignment="1">
      <alignment horizontal="left" vertical="top" wrapText="1"/>
    </xf>
    <xf numFmtId="0" fontId="29" fillId="2" borderId="0" xfId="0" applyFont="1" applyFill="1" applyAlignment="1">
      <alignment horizontal="left" wrapText="1"/>
    </xf>
    <xf numFmtId="0" fontId="29" fillId="2" borderId="1" xfId="0" applyFont="1" applyFill="1" applyBorder="1" applyAlignment="1">
      <alignment horizontal="center"/>
    </xf>
    <xf numFmtId="0" fontId="29" fillId="2" borderId="2" xfId="0" applyFont="1" applyFill="1" applyBorder="1" applyAlignment="1">
      <alignment horizontal="center"/>
    </xf>
    <xf numFmtId="0" fontId="29" fillId="2" borderId="3" xfId="0" applyFont="1" applyFill="1" applyBorder="1" applyAlignment="1">
      <alignment horizontal="center"/>
    </xf>
    <xf numFmtId="0" fontId="29" fillId="2" borderId="8" xfId="0" applyFont="1" applyFill="1" applyBorder="1" applyAlignment="1">
      <alignment horizontal="center" vertical="top" wrapText="1"/>
    </xf>
    <xf numFmtId="0" fontId="29" fillId="2" borderId="9" xfId="0" applyFont="1" applyFill="1" applyBorder="1" applyAlignment="1">
      <alignment horizontal="center" vertical="top" wrapText="1"/>
    </xf>
    <xf numFmtId="0" fontId="29" fillId="2" borderId="10" xfId="0" applyFont="1" applyFill="1" applyBorder="1" applyAlignment="1">
      <alignment horizontal="center" vertical="top" wrapText="1"/>
    </xf>
    <xf numFmtId="0" fontId="29" fillId="2" borderId="5" xfId="0" applyFont="1" applyFill="1" applyBorder="1" applyAlignment="1">
      <alignment horizontal="center" shrinkToFit="1"/>
    </xf>
    <xf numFmtId="0" fontId="29" fillId="2" borderId="0" xfId="0" applyFont="1" applyFill="1" applyAlignment="1">
      <alignment horizontal="center" shrinkToFit="1"/>
    </xf>
    <xf numFmtId="0" fontId="29" fillId="2" borderId="6" xfId="0" applyFont="1" applyFill="1" applyBorder="1" applyAlignment="1">
      <alignment horizontal="center" shrinkToFit="1"/>
    </xf>
    <xf numFmtId="0" fontId="53" fillId="2" borderId="1" xfId="0" applyFont="1" applyFill="1" applyBorder="1" applyAlignment="1" applyProtection="1">
      <alignment horizontal="center" vertical="center" shrinkToFit="1"/>
      <protection locked="0"/>
    </xf>
    <xf numFmtId="0" fontId="53" fillId="2" borderId="2" xfId="0" applyFont="1" applyFill="1" applyBorder="1" applyAlignment="1" applyProtection="1">
      <alignment horizontal="center" vertical="center" shrinkToFit="1"/>
      <protection locked="0"/>
    </xf>
    <xf numFmtId="0" fontId="53" fillId="2" borderId="3" xfId="0" applyFont="1" applyFill="1" applyBorder="1" applyAlignment="1" applyProtection="1">
      <alignment horizontal="center" vertical="center" shrinkToFit="1"/>
      <protection locked="0"/>
    </xf>
    <xf numFmtId="0" fontId="53" fillId="2" borderId="8" xfId="0" applyFont="1" applyFill="1" applyBorder="1" applyAlignment="1" applyProtection="1">
      <alignment horizontal="center" vertical="center" shrinkToFit="1"/>
      <protection locked="0"/>
    </xf>
    <xf numFmtId="0" fontId="53" fillId="2" borderId="9" xfId="0" applyFont="1" applyFill="1" applyBorder="1" applyAlignment="1" applyProtection="1">
      <alignment horizontal="center" vertical="center" shrinkToFit="1"/>
      <protection locked="0"/>
    </xf>
    <xf numFmtId="0" fontId="53" fillId="2" borderId="10" xfId="0" applyFont="1" applyFill="1" applyBorder="1" applyAlignment="1" applyProtection="1">
      <alignment horizontal="center" vertical="center" shrinkToFit="1"/>
      <protection locked="0"/>
    </xf>
    <xf numFmtId="0" fontId="29" fillId="2" borderId="8" xfId="0" applyFont="1" applyFill="1" applyBorder="1" applyAlignment="1">
      <alignment horizontal="center" vertical="top"/>
    </xf>
    <xf numFmtId="0" fontId="29" fillId="2" borderId="9" xfId="0" applyFont="1" applyFill="1" applyBorder="1" applyAlignment="1">
      <alignment horizontal="center" vertical="top"/>
    </xf>
    <xf numFmtId="0" fontId="29" fillId="2" borderId="10" xfId="0" applyFont="1" applyFill="1" applyBorder="1" applyAlignment="1">
      <alignment horizontal="center" vertical="top"/>
    </xf>
    <xf numFmtId="0" fontId="30" fillId="2" borderId="1" xfId="0" applyFont="1" applyFill="1" applyBorder="1" applyAlignment="1">
      <alignment horizontal="center" vertical="center" shrinkToFit="1"/>
    </xf>
    <xf numFmtId="0" fontId="30" fillId="2" borderId="2" xfId="0" applyFont="1" applyFill="1" applyBorder="1" applyAlignment="1">
      <alignment horizontal="center" vertical="center" shrinkToFit="1"/>
    </xf>
    <xf numFmtId="0" fontId="30" fillId="2" borderId="3" xfId="0" applyFont="1" applyFill="1" applyBorder="1" applyAlignment="1">
      <alignment horizontal="center" vertical="center" shrinkToFit="1"/>
    </xf>
    <xf numFmtId="0" fontId="30" fillId="2" borderId="8" xfId="0" applyFont="1" applyFill="1" applyBorder="1" applyAlignment="1">
      <alignment horizontal="center" vertical="center" shrinkToFit="1"/>
    </xf>
    <xf numFmtId="0" fontId="30" fillId="2" borderId="9" xfId="0" applyFont="1" applyFill="1" applyBorder="1" applyAlignment="1">
      <alignment horizontal="center" vertical="center" shrinkToFit="1"/>
    </xf>
    <xf numFmtId="0" fontId="30" fillId="2" borderId="10" xfId="0" applyFont="1" applyFill="1" applyBorder="1" applyAlignment="1">
      <alignment horizontal="center" vertical="center" shrinkToFit="1"/>
    </xf>
    <xf numFmtId="0" fontId="58" fillId="2" borderId="8" xfId="0" applyFont="1" applyFill="1" applyBorder="1" applyAlignment="1">
      <alignment horizontal="center" vertical="top" shrinkToFit="1"/>
    </xf>
    <xf numFmtId="0" fontId="58" fillId="2" borderId="9" xfId="0" applyFont="1" applyFill="1" applyBorder="1" applyAlignment="1">
      <alignment horizontal="center" vertical="top" shrinkToFit="1"/>
    </xf>
    <xf numFmtId="0" fontId="58" fillId="2" borderId="10" xfId="0" applyFont="1" applyFill="1" applyBorder="1" applyAlignment="1">
      <alignment horizontal="center" vertical="top" shrinkToFit="1"/>
    </xf>
    <xf numFmtId="0" fontId="56" fillId="2" borderId="1" xfId="0" applyFont="1" applyFill="1" applyBorder="1" applyAlignment="1">
      <alignment horizontal="left" vertical="center" shrinkToFit="1"/>
    </xf>
    <xf numFmtId="0" fontId="56" fillId="2" borderId="2" xfId="0" applyFont="1" applyFill="1" applyBorder="1" applyAlignment="1">
      <alignment horizontal="left" vertical="center" shrinkToFit="1"/>
    </xf>
    <xf numFmtId="0" fontId="56" fillId="2" borderId="3" xfId="0" applyFont="1" applyFill="1" applyBorder="1" applyAlignment="1">
      <alignment horizontal="left" vertical="center" shrinkToFit="1"/>
    </xf>
    <xf numFmtId="0" fontId="56" fillId="2" borderId="8" xfId="0" applyFont="1" applyFill="1" applyBorder="1" applyAlignment="1">
      <alignment horizontal="left" vertical="center" shrinkToFit="1"/>
    </xf>
    <xf numFmtId="0" fontId="56" fillId="2" borderId="9" xfId="0" applyFont="1" applyFill="1" applyBorder="1" applyAlignment="1">
      <alignment horizontal="left" vertical="center" shrinkToFit="1"/>
    </xf>
    <xf numFmtId="0" fontId="56" fillId="2" borderId="10" xfId="0" applyFont="1" applyFill="1" applyBorder="1" applyAlignment="1">
      <alignment horizontal="left" vertical="center" shrinkToFit="1"/>
    </xf>
    <xf numFmtId="0" fontId="57" fillId="2" borderId="1" xfId="0" applyFont="1" applyFill="1" applyBorder="1" applyAlignment="1">
      <alignment horizontal="center" vertical="center" shrinkToFit="1"/>
    </xf>
    <xf numFmtId="0" fontId="57" fillId="2" borderId="2" xfId="0" applyFont="1" applyFill="1" applyBorder="1" applyAlignment="1">
      <alignment horizontal="center" vertical="center" shrinkToFit="1"/>
    </xf>
    <xf numFmtId="0" fontId="57" fillId="2" borderId="3" xfId="0" applyFont="1" applyFill="1" applyBorder="1" applyAlignment="1">
      <alignment horizontal="center" vertical="center" shrinkToFit="1"/>
    </xf>
    <xf numFmtId="0" fontId="57" fillId="2" borderId="8" xfId="0" applyFont="1" applyFill="1" applyBorder="1" applyAlignment="1">
      <alignment horizontal="center" vertical="center" shrinkToFit="1"/>
    </xf>
    <xf numFmtId="0" fontId="57" fillId="2" borderId="9" xfId="0" applyFont="1" applyFill="1" applyBorder="1" applyAlignment="1">
      <alignment horizontal="center" vertical="center" shrinkToFit="1"/>
    </xf>
    <xf numFmtId="0" fontId="57" fillId="2" borderId="10" xfId="0" applyFont="1" applyFill="1" applyBorder="1" applyAlignment="1">
      <alignment horizontal="center" vertical="center" shrinkToFit="1"/>
    </xf>
    <xf numFmtId="0" fontId="30" fillId="2" borderId="5" xfId="0" applyFont="1" applyFill="1" applyBorder="1" applyAlignment="1" applyProtection="1">
      <alignment horizontal="left" vertical="center" shrinkToFit="1"/>
      <protection locked="0"/>
    </xf>
    <xf numFmtId="0" fontId="30" fillId="2" borderId="0" xfId="0" applyFont="1" applyFill="1" applyAlignment="1" applyProtection="1">
      <alignment horizontal="left" vertical="center" shrinkToFit="1"/>
      <protection locked="0"/>
    </xf>
    <xf numFmtId="0" fontId="30" fillId="2" borderId="6" xfId="0" applyFont="1" applyFill="1" applyBorder="1" applyAlignment="1" applyProtection="1">
      <alignment horizontal="left" vertical="center" shrinkToFit="1"/>
      <protection locked="0"/>
    </xf>
    <xf numFmtId="0" fontId="29" fillId="2" borderId="1"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3" xfId="0" applyFont="1" applyFill="1" applyBorder="1" applyAlignment="1">
      <alignment horizontal="center" vertical="center"/>
    </xf>
    <xf numFmtId="14" fontId="54" fillId="12" borderId="14" xfId="0" applyNumberFormat="1" applyFont="1" applyFill="1" applyBorder="1" applyAlignment="1">
      <alignment horizontal="center" vertical="center"/>
    </xf>
    <xf numFmtId="0" fontId="54" fillId="12" borderId="14" xfId="0" applyFont="1" applyFill="1" applyBorder="1" applyAlignment="1">
      <alignment horizontal="left" vertical="center"/>
    </xf>
    <xf numFmtId="0" fontId="30" fillId="12" borderId="15" xfId="0" applyFont="1" applyFill="1" applyBorder="1" applyAlignment="1">
      <alignment horizontal="left" vertical="center"/>
    </xf>
    <xf numFmtId="0" fontId="30" fillId="12" borderId="12" xfId="0" applyFont="1" applyFill="1" applyBorder="1" applyAlignment="1">
      <alignment horizontal="left" vertical="center"/>
    </xf>
    <xf numFmtId="0" fontId="30" fillId="12" borderId="16" xfId="0" applyFont="1" applyFill="1" applyBorder="1" applyAlignment="1">
      <alignment horizontal="left" vertical="center"/>
    </xf>
    <xf numFmtId="0" fontId="53" fillId="12" borderId="15" xfId="0" applyFont="1" applyFill="1" applyBorder="1" applyAlignment="1" applyProtection="1">
      <alignment vertical="center"/>
      <protection locked="0"/>
    </xf>
    <xf numFmtId="0" fontId="53" fillId="12" borderId="12" xfId="0" applyFont="1" applyFill="1" applyBorder="1" applyAlignment="1" applyProtection="1">
      <alignment vertical="center"/>
      <protection locked="0"/>
    </xf>
    <xf numFmtId="0" fontId="53" fillId="12" borderId="16" xfId="0" applyFont="1" applyFill="1" applyBorder="1" applyAlignment="1" applyProtection="1">
      <alignment vertical="center"/>
      <protection locked="0"/>
    </xf>
    <xf numFmtId="0" fontId="42" fillId="2" borderId="8" xfId="0" applyFont="1" applyFill="1" applyBorder="1" applyAlignment="1">
      <alignment horizontal="center" vertical="top" wrapText="1"/>
    </xf>
    <xf numFmtId="0" fontId="42" fillId="2" borderId="9" xfId="0" applyFont="1" applyFill="1" applyBorder="1" applyAlignment="1">
      <alignment horizontal="center" vertical="top" wrapText="1"/>
    </xf>
    <xf numFmtId="0" fontId="42" fillId="2" borderId="10" xfId="0" applyFont="1" applyFill="1" applyBorder="1" applyAlignment="1">
      <alignment horizontal="center" vertical="top" wrapText="1"/>
    </xf>
    <xf numFmtId="0" fontId="42" fillId="2" borderId="8" xfId="0" applyFont="1" applyFill="1" applyBorder="1" applyAlignment="1">
      <alignment horizontal="center" vertical="top" shrinkToFit="1"/>
    </xf>
    <xf numFmtId="0" fontId="42" fillId="2" borderId="9" xfId="0" applyFont="1" applyFill="1" applyBorder="1" applyAlignment="1">
      <alignment horizontal="center" vertical="top" shrinkToFit="1"/>
    </xf>
    <xf numFmtId="0" fontId="42" fillId="2" borderId="10" xfId="0" applyFont="1" applyFill="1" applyBorder="1" applyAlignment="1">
      <alignment horizontal="center" vertical="top" shrinkToFit="1"/>
    </xf>
    <xf numFmtId="0" fontId="53" fillId="2" borderId="1" xfId="0" applyFont="1" applyFill="1" applyBorder="1" applyAlignment="1" applyProtection="1">
      <alignment horizontal="left" vertical="center" shrinkToFit="1"/>
      <protection locked="0"/>
    </xf>
    <xf numFmtId="0" fontId="53" fillId="2" borderId="2" xfId="0" applyFont="1" applyFill="1" applyBorder="1" applyAlignment="1" applyProtection="1">
      <alignment horizontal="left" vertical="center" shrinkToFit="1"/>
      <protection locked="0"/>
    </xf>
    <xf numFmtId="0" fontId="53" fillId="2" borderId="3" xfId="0" applyFont="1" applyFill="1" applyBorder="1" applyAlignment="1" applyProtection="1">
      <alignment horizontal="left" vertical="center" shrinkToFit="1"/>
      <protection locked="0"/>
    </xf>
    <xf numFmtId="0" fontId="53" fillId="2" borderId="8" xfId="0" applyFont="1" applyFill="1" applyBorder="1" applyAlignment="1" applyProtection="1">
      <alignment horizontal="left" vertical="center" shrinkToFit="1"/>
      <protection locked="0"/>
    </xf>
    <xf numFmtId="0" fontId="53" fillId="2" borderId="9" xfId="0" applyFont="1" applyFill="1" applyBorder="1" applyAlignment="1" applyProtection="1">
      <alignment horizontal="left" vertical="center" shrinkToFit="1"/>
      <protection locked="0"/>
    </xf>
    <xf numFmtId="0" fontId="53" fillId="2" borderId="10" xfId="0" applyFont="1" applyFill="1" applyBorder="1" applyAlignment="1" applyProtection="1">
      <alignment horizontal="left" vertical="center" shrinkToFit="1"/>
      <protection locked="0"/>
    </xf>
    <xf numFmtId="14" fontId="30" fillId="2" borderId="1" xfId="0" applyNumberFormat="1" applyFont="1" applyFill="1" applyBorder="1" applyAlignment="1" applyProtection="1">
      <alignment horizontal="center" vertical="center" shrinkToFit="1"/>
      <protection locked="0"/>
    </xf>
    <xf numFmtId="14" fontId="30" fillId="2" borderId="2" xfId="0" applyNumberFormat="1" applyFont="1" applyFill="1" applyBorder="1" applyAlignment="1" applyProtection="1">
      <alignment horizontal="center" vertical="center" shrinkToFit="1"/>
      <protection locked="0"/>
    </xf>
    <xf numFmtId="14" fontId="30" fillId="2" borderId="3" xfId="0" applyNumberFormat="1" applyFont="1" applyFill="1" applyBorder="1" applyAlignment="1" applyProtection="1">
      <alignment horizontal="center" vertical="center" shrinkToFit="1"/>
      <protection locked="0"/>
    </xf>
    <xf numFmtId="14" fontId="30" fillId="2" borderId="8" xfId="0" applyNumberFormat="1" applyFont="1" applyFill="1" applyBorder="1" applyAlignment="1" applyProtection="1">
      <alignment horizontal="center" vertical="center" shrinkToFit="1"/>
      <protection locked="0"/>
    </xf>
    <xf numFmtId="14" fontId="30" fillId="2" borderId="9" xfId="0" applyNumberFormat="1" applyFont="1" applyFill="1" applyBorder="1" applyAlignment="1" applyProtection="1">
      <alignment horizontal="center" vertical="center" shrinkToFit="1"/>
      <protection locked="0"/>
    </xf>
    <xf numFmtId="14" fontId="30" fillId="2" borderId="10" xfId="0" applyNumberFormat="1" applyFont="1" applyFill="1" applyBorder="1" applyAlignment="1" applyProtection="1">
      <alignment horizontal="center" vertical="center" shrinkToFit="1"/>
      <protection locked="0"/>
    </xf>
    <xf numFmtId="0" fontId="53" fillId="2" borderId="1" xfId="0" applyFont="1" applyFill="1" applyBorder="1" applyAlignment="1">
      <alignment horizontal="left" vertical="center"/>
    </xf>
    <xf numFmtId="0" fontId="53" fillId="2" borderId="2" xfId="0" applyFont="1" applyFill="1" applyBorder="1" applyAlignment="1">
      <alignment horizontal="left" vertical="center"/>
    </xf>
    <xf numFmtId="0" fontId="53" fillId="2" borderId="3" xfId="0" applyFont="1" applyFill="1" applyBorder="1" applyAlignment="1">
      <alignment horizontal="left" vertical="center"/>
    </xf>
    <xf numFmtId="0" fontId="53" fillId="2" borderId="5" xfId="0" applyFont="1" applyFill="1" applyBorder="1" applyAlignment="1">
      <alignment horizontal="left" vertical="center"/>
    </xf>
    <xf numFmtId="0" fontId="53" fillId="2" borderId="0" xfId="0" applyFont="1" applyFill="1" applyBorder="1" applyAlignment="1">
      <alignment horizontal="left" vertical="center"/>
    </xf>
    <xf numFmtId="0" fontId="53" fillId="2" borderId="0" xfId="0" applyFont="1" applyFill="1" applyAlignment="1">
      <alignment horizontal="left" vertical="center"/>
    </xf>
    <xf numFmtId="0" fontId="53" fillId="2" borderId="9" xfId="0" applyFont="1" applyFill="1" applyBorder="1" applyAlignment="1">
      <alignment horizontal="left" vertical="center"/>
    </xf>
    <xf numFmtId="0" fontId="53" fillId="2" borderId="10" xfId="0" applyFont="1" applyFill="1" applyBorder="1" applyAlignment="1">
      <alignment horizontal="left" vertical="center"/>
    </xf>
    <xf numFmtId="0" fontId="30" fillId="0" borderId="1" xfId="0" applyFont="1" applyFill="1" applyBorder="1" applyAlignment="1" applyProtection="1">
      <alignment horizontal="center" vertical="center" wrapText="1" shrinkToFit="1"/>
      <protection locked="0"/>
    </xf>
    <xf numFmtId="0" fontId="30" fillId="0" borderId="2" xfId="0" applyFont="1" applyFill="1" applyBorder="1" applyAlignment="1" applyProtection="1">
      <alignment horizontal="center" vertical="center" wrapText="1" shrinkToFit="1"/>
      <protection locked="0"/>
    </xf>
    <xf numFmtId="0" fontId="30" fillId="0" borderId="8" xfId="0" applyFont="1" applyFill="1" applyBorder="1" applyAlignment="1" applyProtection="1">
      <alignment horizontal="center" vertical="center" wrapText="1" shrinkToFit="1"/>
      <protection locked="0"/>
    </xf>
    <xf numFmtId="0" fontId="30" fillId="0" borderId="9" xfId="0" applyFont="1" applyFill="1" applyBorder="1" applyAlignment="1" applyProtection="1">
      <alignment horizontal="center" vertical="center" wrapText="1" shrinkToFit="1"/>
      <protection locked="0"/>
    </xf>
    <xf numFmtId="0" fontId="30" fillId="2" borderId="14" xfId="0" applyNumberFormat="1" applyFont="1" applyFill="1" applyBorder="1" applyAlignment="1" applyProtection="1">
      <alignment horizontal="center" vertical="center"/>
      <protection locked="0"/>
    </xf>
    <xf numFmtId="0" fontId="29" fillId="2" borderId="14" xfId="0" applyFont="1" applyFill="1" applyBorder="1" applyAlignment="1" applyProtection="1">
      <alignment horizontal="center" vertical="center" wrapText="1" shrinkToFit="1"/>
      <protection locked="0"/>
    </xf>
    <xf numFmtId="0" fontId="29" fillId="0" borderId="8" xfId="0" applyFont="1" applyFill="1" applyBorder="1" applyAlignment="1">
      <alignment horizontal="left" vertical="center" shrinkToFit="1"/>
    </xf>
    <xf numFmtId="0" fontId="29" fillId="0" borderId="9" xfId="0" applyFont="1" applyFill="1" applyBorder="1" applyAlignment="1">
      <alignment horizontal="left" vertical="center" shrinkToFit="1"/>
    </xf>
    <xf numFmtId="0" fontId="29" fillId="0" borderId="10" xfId="0" applyFont="1" applyFill="1" applyBorder="1" applyAlignment="1">
      <alignment horizontal="left" vertical="center" shrinkToFit="1"/>
    </xf>
    <xf numFmtId="0" fontId="29" fillId="2" borderId="1" xfId="0" applyFont="1" applyFill="1" applyBorder="1" applyAlignment="1">
      <alignment horizontal="center" vertical="top" wrapText="1"/>
    </xf>
    <xf numFmtId="0" fontId="29" fillId="2" borderId="2" xfId="0" applyFont="1" applyFill="1" applyBorder="1" applyAlignment="1">
      <alignment horizontal="center" vertical="top" wrapText="1"/>
    </xf>
    <xf numFmtId="0" fontId="29" fillId="2" borderId="3" xfId="0" applyFont="1" applyFill="1" applyBorder="1" applyAlignment="1">
      <alignment horizontal="center" vertical="top" wrapText="1"/>
    </xf>
    <xf numFmtId="0" fontId="29" fillId="2" borderId="5" xfId="0" applyFont="1" applyFill="1" applyBorder="1" applyAlignment="1">
      <alignment horizontal="center" vertical="top" wrapText="1"/>
    </xf>
    <xf numFmtId="0" fontId="29" fillId="2" borderId="0" xfId="0" applyFont="1" applyFill="1" applyBorder="1" applyAlignment="1">
      <alignment horizontal="center" vertical="top" wrapText="1"/>
    </xf>
    <xf numFmtId="0" fontId="29" fillId="2" borderId="6" xfId="0" applyFont="1" applyFill="1" applyBorder="1" applyAlignment="1">
      <alignment horizontal="center" vertical="top" wrapText="1"/>
    </xf>
    <xf numFmtId="0" fontId="29" fillId="2" borderId="14" xfId="0" applyFont="1" applyFill="1" applyBorder="1" applyAlignment="1">
      <alignment horizontal="center" vertical="top" wrapText="1"/>
    </xf>
    <xf numFmtId="0" fontId="29" fillId="2" borderId="1" xfId="0" applyFont="1" applyFill="1" applyBorder="1" applyAlignment="1" applyProtection="1">
      <alignment horizontal="center" vertical="center" wrapText="1" shrinkToFit="1"/>
      <protection locked="0"/>
    </xf>
    <xf numFmtId="0" fontId="29" fillId="2" borderId="2" xfId="0" applyFont="1" applyFill="1" applyBorder="1" applyAlignment="1" applyProtection="1">
      <alignment horizontal="center" vertical="center" shrinkToFit="1"/>
      <protection locked="0"/>
    </xf>
    <xf numFmtId="0" fontId="29" fillId="2" borderId="3" xfId="0" applyFont="1" applyFill="1" applyBorder="1" applyAlignment="1" applyProtection="1">
      <alignment horizontal="center" vertical="center" shrinkToFit="1"/>
      <protection locked="0"/>
    </xf>
    <xf numFmtId="0" fontId="29" fillId="2" borderId="8" xfId="0" applyFont="1" applyFill="1" applyBorder="1" applyAlignment="1" applyProtection="1">
      <alignment horizontal="center" vertical="center" shrinkToFit="1"/>
      <protection locked="0"/>
    </xf>
    <xf numFmtId="0" fontId="29" fillId="2" borderId="9" xfId="0" applyFont="1" applyFill="1" applyBorder="1" applyAlignment="1" applyProtection="1">
      <alignment horizontal="center" vertical="center" shrinkToFit="1"/>
      <protection locked="0"/>
    </xf>
    <xf numFmtId="0" fontId="29" fillId="2" borderId="10" xfId="0" applyFont="1" applyFill="1" applyBorder="1" applyAlignment="1" applyProtection="1">
      <alignment horizontal="center" vertical="center" shrinkToFit="1"/>
      <protection locked="0"/>
    </xf>
    <xf numFmtId="0" fontId="29" fillId="2" borderId="3" xfId="0" applyFont="1" applyFill="1" applyBorder="1" applyAlignment="1">
      <alignment horizontal="left" vertical="center"/>
    </xf>
    <xf numFmtId="0" fontId="29" fillId="2" borderId="4" xfId="0" applyFont="1" applyFill="1" applyBorder="1" applyAlignment="1">
      <alignment horizontal="left" vertical="center"/>
    </xf>
    <xf numFmtId="0" fontId="26" fillId="2" borderId="2" xfId="0" applyFont="1" applyFill="1" applyBorder="1" applyAlignment="1">
      <alignment vertical="center"/>
    </xf>
    <xf numFmtId="0" fontId="26" fillId="2" borderId="3" xfId="0" applyFont="1" applyFill="1" applyBorder="1" applyAlignment="1">
      <alignment vertical="center"/>
    </xf>
    <xf numFmtId="0" fontId="26" fillId="2" borderId="5" xfId="0" applyFont="1" applyFill="1" applyBorder="1" applyAlignment="1">
      <alignment vertical="center"/>
    </xf>
    <xf numFmtId="0" fontId="26" fillId="2" borderId="0" xfId="0" applyFont="1" applyFill="1" applyAlignment="1">
      <alignment vertical="center"/>
    </xf>
    <xf numFmtId="0" fontId="26" fillId="2" borderId="6" xfId="0" applyFont="1" applyFill="1" applyBorder="1" applyAlignment="1">
      <alignment vertical="center"/>
    </xf>
    <xf numFmtId="0" fontId="29" fillId="2" borderId="0" xfId="0" applyFont="1" applyFill="1" applyAlignment="1">
      <alignment horizontal="center" vertical="top" wrapText="1"/>
    </xf>
    <xf numFmtId="0" fontId="30" fillId="2" borderId="1" xfId="0" applyFont="1" applyFill="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2" borderId="3" xfId="0" applyFont="1" applyFill="1" applyBorder="1" applyAlignment="1" applyProtection="1">
      <alignment horizontal="center" vertical="center" wrapText="1"/>
      <protection locked="0"/>
    </xf>
    <xf numFmtId="0" fontId="30" fillId="2" borderId="8" xfId="0" applyFont="1" applyFill="1" applyBorder="1" applyAlignment="1" applyProtection="1">
      <alignment horizontal="center" vertical="center" wrapText="1"/>
      <protection locked="0"/>
    </xf>
    <xf numFmtId="0" fontId="30" fillId="2" borderId="9" xfId="0" applyFont="1" applyFill="1" applyBorder="1" applyAlignment="1" applyProtection="1">
      <alignment horizontal="center" vertical="center" wrapText="1"/>
      <protection locked="0"/>
    </xf>
    <xf numFmtId="0" fontId="30" fillId="2" borderId="10" xfId="0" applyFont="1" applyFill="1" applyBorder="1" applyAlignment="1" applyProtection="1">
      <alignment horizontal="center" vertical="center" wrapText="1"/>
      <protection locked="0"/>
    </xf>
    <xf numFmtId="0" fontId="29" fillId="2" borderId="7" xfId="0" applyFont="1" applyFill="1" applyBorder="1" applyAlignment="1">
      <alignment horizontal="center"/>
    </xf>
    <xf numFmtId="0" fontId="30" fillId="2" borderId="2" xfId="0" applyFont="1" applyFill="1" applyBorder="1" applyAlignment="1" applyProtection="1">
      <alignment horizontal="center" vertical="center"/>
      <protection locked="0"/>
    </xf>
    <xf numFmtId="0" fontId="30" fillId="2" borderId="3" xfId="0" applyFont="1" applyFill="1" applyBorder="1" applyAlignment="1" applyProtection="1">
      <alignment horizontal="center" vertical="center"/>
      <protection locked="0"/>
    </xf>
    <xf numFmtId="0" fontId="30" fillId="2" borderId="9" xfId="0" applyFont="1" applyFill="1" applyBorder="1" applyAlignment="1" applyProtection="1">
      <alignment horizontal="center" vertical="center"/>
      <protection locked="0"/>
    </xf>
    <xf numFmtId="0" fontId="30" fillId="2" borderId="10" xfId="0" applyFont="1" applyFill="1" applyBorder="1" applyAlignment="1" applyProtection="1">
      <alignment horizontal="center" vertical="center"/>
      <protection locked="0"/>
    </xf>
    <xf numFmtId="0" fontId="42" fillId="2" borderId="8" xfId="0" applyFont="1" applyFill="1" applyBorder="1" applyAlignment="1">
      <alignment horizontal="center" vertical="top"/>
    </xf>
    <xf numFmtId="0" fontId="42" fillId="2" borderId="9" xfId="0" applyFont="1" applyFill="1" applyBorder="1" applyAlignment="1">
      <alignment horizontal="center" vertical="top"/>
    </xf>
    <xf numFmtId="0" fontId="42" fillId="2" borderId="10" xfId="0" applyFont="1" applyFill="1" applyBorder="1" applyAlignment="1">
      <alignment horizontal="center" vertical="top"/>
    </xf>
    <xf numFmtId="0" fontId="29" fillId="2" borderId="7" xfId="0" applyFont="1" applyFill="1" applyBorder="1" applyAlignment="1">
      <alignment horizontal="center" vertical="top"/>
    </xf>
    <xf numFmtId="0" fontId="34" fillId="0" borderId="0" xfId="0" applyFont="1" applyAlignment="1">
      <alignment horizontal="right" vertical="center"/>
    </xf>
    <xf numFmtId="0" fontId="29" fillId="2" borderId="2" xfId="0" applyFont="1" applyFill="1" applyBorder="1" applyAlignment="1" applyProtection="1">
      <alignment horizontal="center" vertical="center" wrapText="1" shrinkToFit="1"/>
      <protection locked="0"/>
    </xf>
    <xf numFmtId="0" fontId="29" fillId="2" borderId="3" xfId="0" applyFont="1" applyFill="1" applyBorder="1" applyAlignment="1" applyProtection="1">
      <alignment horizontal="center" vertical="center" wrapText="1" shrinkToFit="1"/>
      <protection locked="0"/>
    </xf>
    <xf numFmtId="0" fontId="29" fillId="2" borderId="9" xfId="0" applyFont="1" applyFill="1" applyBorder="1" applyAlignment="1" applyProtection="1">
      <alignment horizontal="center" vertical="center" wrapText="1" shrinkToFit="1"/>
      <protection locked="0"/>
    </xf>
    <xf numFmtId="0" fontId="29" fillId="2" borderId="10" xfId="0" applyFont="1" applyFill="1" applyBorder="1" applyAlignment="1" applyProtection="1">
      <alignment horizontal="center" vertical="center" wrapText="1" shrinkToFit="1"/>
      <protection locked="0"/>
    </xf>
    <xf numFmtId="0" fontId="26" fillId="3" borderId="4" xfId="0" applyFont="1" applyFill="1" applyBorder="1" applyAlignment="1" applyProtection="1">
      <alignment horizontal="center" vertical="center" wrapText="1"/>
      <protection locked="0"/>
    </xf>
    <xf numFmtId="0" fontId="26" fillId="3" borderId="4" xfId="0" applyFont="1" applyFill="1" applyBorder="1" applyAlignment="1" applyProtection="1">
      <alignment horizontal="center" vertical="center"/>
      <protection locked="0"/>
    </xf>
    <xf numFmtId="0" fontId="26" fillId="3" borderId="7" xfId="0" applyFont="1" applyFill="1" applyBorder="1" applyAlignment="1" applyProtection="1">
      <alignment horizontal="center" vertical="center"/>
      <protection locked="0"/>
    </xf>
    <xf numFmtId="0" fontId="26" fillId="3" borderId="11" xfId="0" applyFont="1" applyFill="1" applyBorder="1" applyAlignment="1" applyProtection="1">
      <alignment horizontal="center" vertical="center"/>
      <protection locked="0"/>
    </xf>
    <xf numFmtId="0" fontId="52" fillId="2" borderId="5" xfId="0" applyFont="1" applyFill="1" applyBorder="1" applyAlignment="1" applyProtection="1">
      <alignment horizontal="left" vertical="center" indent="1" shrinkToFit="1"/>
      <protection locked="0"/>
    </xf>
    <xf numFmtId="0" fontId="52" fillId="2" borderId="0" xfId="0" applyFont="1" applyFill="1" applyBorder="1" applyAlignment="1" applyProtection="1">
      <alignment horizontal="left" vertical="center" indent="1" shrinkToFit="1"/>
      <protection locked="0"/>
    </xf>
    <xf numFmtId="0" fontId="52" fillId="2" borderId="8" xfId="0" applyFont="1" applyFill="1" applyBorder="1" applyAlignment="1" applyProtection="1">
      <alignment horizontal="left" vertical="center" indent="1" shrinkToFit="1"/>
      <protection locked="0"/>
    </xf>
    <xf numFmtId="0" fontId="52" fillId="2" borderId="9" xfId="0" applyFont="1" applyFill="1" applyBorder="1" applyAlignment="1" applyProtection="1">
      <alignment horizontal="left" vertical="center" indent="1" shrinkToFit="1"/>
      <protection locked="0"/>
    </xf>
    <xf numFmtId="0" fontId="52" fillId="2" borderId="6" xfId="0" applyFont="1" applyFill="1" applyBorder="1" applyAlignment="1" applyProtection="1">
      <alignment horizontal="left" vertical="center" indent="1" shrinkToFit="1"/>
      <protection locked="0"/>
    </xf>
    <xf numFmtId="0" fontId="52" fillId="2" borderId="7" xfId="0" applyFont="1" applyFill="1" applyBorder="1" applyAlignment="1" applyProtection="1">
      <alignment horizontal="left" vertical="center" indent="1" shrinkToFit="1"/>
      <protection locked="0"/>
    </xf>
    <xf numFmtId="0" fontId="52" fillId="2" borderId="10" xfId="0" applyFont="1" applyFill="1" applyBorder="1" applyAlignment="1" applyProtection="1">
      <alignment horizontal="left" vertical="center" indent="1" shrinkToFit="1"/>
      <protection locked="0"/>
    </xf>
    <xf numFmtId="0" fontId="52" fillId="2" borderId="11" xfId="0" applyFont="1" applyFill="1" applyBorder="1" applyAlignment="1" applyProtection="1">
      <alignment horizontal="left" vertical="center" indent="1" shrinkToFit="1"/>
      <protection locked="0"/>
    </xf>
    <xf numFmtId="0" fontId="26" fillId="2" borderId="8" xfId="0" applyFont="1" applyFill="1" applyBorder="1" applyAlignment="1">
      <alignment vertical="center"/>
    </xf>
    <xf numFmtId="0" fontId="26" fillId="2" borderId="9" xfId="0" applyFont="1" applyFill="1" applyBorder="1" applyAlignment="1">
      <alignment vertical="center"/>
    </xf>
    <xf numFmtId="0" fontId="26" fillId="2" borderId="10" xfId="0" applyFont="1" applyFill="1" applyBorder="1" applyAlignment="1">
      <alignment vertical="center"/>
    </xf>
    <xf numFmtId="0" fontId="42" fillId="2" borderId="1" xfId="0" applyFont="1" applyFill="1" applyBorder="1" applyAlignment="1">
      <alignment horizontal="left" vertical="center"/>
    </xf>
    <xf numFmtId="0" fontId="42" fillId="2" borderId="2" xfId="0" applyFont="1" applyFill="1" applyBorder="1" applyAlignment="1">
      <alignment horizontal="left" vertical="center"/>
    </xf>
    <xf numFmtId="0" fontId="42" fillId="2" borderId="3" xfId="0" applyFont="1" applyFill="1" applyBorder="1" applyAlignment="1">
      <alignment horizontal="left" vertical="center"/>
    </xf>
    <xf numFmtId="0" fontId="41" fillId="0" borderId="0" xfId="0" applyFont="1" applyAlignment="1">
      <alignment horizontal="distributed" vertical="center" wrapText="1" indent="14"/>
    </xf>
    <xf numFmtId="0" fontId="41" fillId="0" borderId="0" xfId="0" applyFont="1" applyAlignment="1">
      <alignment horizontal="distributed" vertical="center" indent="14"/>
    </xf>
    <xf numFmtId="0" fontId="41" fillId="0" borderId="0" xfId="0" applyFont="1" applyAlignment="1">
      <alignment horizontal="center" vertical="center"/>
    </xf>
    <xf numFmtId="0" fontId="28" fillId="0" borderId="0" xfId="0" applyFont="1" applyAlignment="1">
      <alignment horizontal="left" vertical="center"/>
    </xf>
    <xf numFmtId="0" fontId="29" fillId="0" borderId="0" xfId="0" applyFont="1" applyAlignment="1">
      <alignment horizontal="left" vertical="center"/>
    </xf>
    <xf numFmtId="9" fontId="45" fillId="2" borderId="5" xfId="0" applyNumberFormat="1" applyFont="1" applyFill="1" applyBorder="1" applyAlignment="1" applyProtection="1">
      <alignment horizontal="left" vertical="center" indent="1" shrinkToFit="1"/>
      <protection locked="0"/>
    </xf>
    <xf numFmtId="9" fontId="45" fillId="2" borderId="0" xfId="0" applyNumberFormat="1" applyFont="1" applyFill="1" applyBorder="1" applyAlignment="1" applyProtection="1">
      <alignment horizontal="left" vertical="center" indent="1" shrinkToFit="1"/>
      <protection locked="0"/>
    </xf>
    <xf numFmtId="9" fontId="45" fillId="2" borderId="6" xfId="0" applyNumberFormat="1" applyFont="1" applyFill="1" applyBorder="1" applyAlignment="1" applyProtection="1">
      <alignment horizontal="left" vertical="center" indent="1" shrinkToFit="1"/>
      <protection locked="0"/>
    </xf>
    <xf numFmtId="9" fontId="45" fillId="2" borderId="8" xfId="0" applyNumberFormat="1" applyFont="1" applyFill="1" applyBorder="1" applyAlignment="1" applyProtection="1">
      <alignment horizontal="left" vertical="center" indent="1" shrinkToFit="1"/>
      <protection locked="0"/>
    </xf>
    <xf numFmtId="9" fontId="45" fillId="2" borderId="9" xfId="0" applyNumberFormat="1" applyFont="1" applyFill="1" applyBorder="1" applyAlignment="1" applyProtection="1">
      <alignment horizontal="left" vertical="center" indent="1" shrinkToFit="1"/>
      <protection locked="0"/>
    </xf>
    <xf numFmtId="9" fontId="45" fillId="2" borderId="10" xfId="0" applyNumberFormat="1" applyFont="1" applyFill="1" applyBorder="1" applyAlignment="1" applyProtection="1">
      <alignment horizontal="left" vertical="center" indent="1" shrinkToFit="1"/>
      <protection locked="0"/>
    </xf>
    <xf numFmtId="0" fontId="54" fillId="2" borderId="1" xfId="0" applyFont="1" applyFill="1" applyBorder="1" applyAlignment="1" applyProtection="1">
      <alignment horizontal="center" vertical="center" wrapText="1"/>
      <protection locked="0"/>
    </xf>
    <xf numFmtId="0" fontId="54" fillId="2" borderId="2" xfId="0" applyFont="1" applyFill="1" applyBorder="1" applyAlignment="1" applyProtection="1">
      <alignment horizontal="center" vertical="center" wrapText="1"/>
      <protection locked="0"/>
    </xf>
    <xf numFmtId="0" fontId="54" fillId="2" borderId="3" xfId="0" applyFont="1" applyFill="1" applyBorder="1" applyAlignment="1" applyProtection="1">
      <alignment horizontal="center" vertical="center" wrapText="1"/>
      <protection locked="0"/>
    </xf>
    <xf numFmtId="0" fontId="54" fillId="2" borderId="8" xfId="0" applyFont="1" applyFill="1" applyBorder="1" applyAlignment="1" applyProtection="1">
      <alignment horizontal="center" vertical="center" wrapText="1"/>
      <protection locked="0"/>
    </xf>
    <xf numFmtId="0" fontId="54" fillId="2" borderId="9" xfId="0" applyFont="1" applyFill="1" applyBorder="1" applyAlignment="1" applyProtection="1">
      <alignment horizontal="center" vertical="center" wrapText="1"/>
      <protection locked="0"/>
    </xf>
    <xf numFmtId="0" fontId="54" fillId="2" borderId="10" xfId="0" applyFont="1" applyFill="1" applyBorder="1" applyAlignment="1" applyProtection="1">
      <alignment horizontal="center" vertical="center" wrapText="1"/>
      <protection locked="0"/>
    </xf>
    <xf numFmtId="0" fontId="29" fillId="2" borderId="1" xfId="0" applyFont="1" applyFill="1" applyBorder="1" applyAlignment="1">
      <alignment horizontal="left" vertical="center"/>
    </xf>
    <xf numFmtId="49" fontId="26" fillId="3" borderId="9" xfId="0" applyNumberFormat="1" applyFont="1" applyFill="1" applyBorder="1" applyAlignment="1" applyProtection="1">
      <alignment horizontal="center" vertical="center"/>
      <protection locked="0"/>
    </xf>
    <xf numFmtId="0" fontId="55" fillId="2" borderId="8" xfId="0" applyFont="1" applyFill="1" applyBorder="1" applyAlignment="1">
      <alignment horizontal="center" vertical="top" wrapText="1"/>
    </xf>
    <xf numFmtId="0" fontId="55" fillId="2" borderId="9" xfId="0" applyFont="1" applyFill="1" applyBorder="1" applyAlignment="1">
      <alignment horizontal="center" vertical="top" wrapText="1"/>
    </xf>
    <xf numFmtId="0" fontId="55" fillId="2" borderId="10" xfId="0" applyFont="1" applyFill="1" applyBorder="1" applyAlignment="1">
      <alignment horizontal="center" vertical="top" wrapText="1"/>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30" fillId="0" borderId="10" xfId="0" applyFont="1" applyBorder="1" applyAlignment="1">
      <alignment horizontal="center" vertical="center"/>
    </xf>
    <xf numFmtId="0" fontId="14" fillId="3" borderId="0" xfId="0" applyFont="1" applyFill="1" applyAlignment="1">
      <alignment horizontal="center" vertical="center"/>
    </xf>
    <xf numFmtId="0" fontId="14" fillId="3" borderId="13" xfId="0" applyFont="1" applyFill="1" applyBorder="1" applyAlignment="1">
      <alignment horizontal="center" vertical="center"/>
    </xf>
    <xf numFmtId="0" fontId="19" fillId="2" borderId="0" xfId="0" applyFont="1" applyFill="1" applyAlignment="1">
      <alignment horizontal="right"/>
    </xf>
    <xf numFmtId="0" fontId="20" fillId="2" borderId="19" xfId="0" applyFont="1" applyFill="1" applyBorder="1" applyAlignment="1">
      <alignment horizontal="center" wrapText="1"/>
    </xf>
    <xf numFmtId="0" fontId="19" fillId="2" borderId="19" xfId="0" applyFont="1" applyFill="1" applyBorder="1" applyAlignment="1">
      <alignment horizontal="right"/>
    </xf>
    <xf numFmtId="0" fontId="17" fillId="2" borderId="9" xfId="0" applyFont="1" applyFill="1" applyBorder="1" applyAlignment="1">
      <alignment horizontal="center" vertical="center" wrapText="1"/>
    </xf>
    <xf numFmtId="0" fontId="14" fillId="2" borderId="9" xfId="0" applyFont="1" applyFill="1" applyBorder="1" applyAlignment="1">
      <alignment horizontal="center"/>
    </xf>
    <xf numFmtId="0" fontId="32" fillId="0" borderId="0" xfId="0" applyFont="1" applyAlignment="1">
      <alignment horizontal="left" vertical="center" indent="6"/>
    </xf>
    <xf numFmtId="0" fontId="17" fillId="0" borderId="0" xfId="0" applyFont="1" applyAlignment="1">
      <alignment horizontal="center" vertical="center" wrapText="1"/>
    </xf>
    <xf numFmtId="0" fontId="17" fillId="0" borderId="0" xfId="0" applyFont="1" applyAlignment="1">
      <alignment horizontal="center" vertical="center"/>
    </xf>
    <xf numFmtId="0" fontId="18" fillId="0" borderId="9" xfId="0" applyFont="1" applyBorder="1" applyAlignment="1">
      <alignment horizontal="left"/>
    </xf>
    <xf numFmtId="0" fontId="20" fillId="0" borderId="9" xfId="0" applyFont="1" applyBorder="1" applyAlignment="1">
      <alignment horizontal="left"/>
    </xf>
    <xf numFmtId="14" fontId="20" fillId="0" borderId="9" xfId="0" applyNumberFormat="1" applyFont="1" applyBorder="1" applyAlignment="1">
      <alignment horizontal="center"/>
    </xf>
    <xf numFmtId="0" fontId="20" fillId="0" borderId="9" xfId="0" applyFont="1" applyBorder="1" applyAlignment="1">
      <alignment horizontal="left" indent="1"/>
    </xf>
    <xf numFmtId="0" fontId="30" fillId="2" borderId="12" xfId="0" applyFont="1" applyFill="1" applyBorder="1" applyAlignment="1">
      <alignment horizontal="left" vertical="center" indent="1"/>
    </xf>
    <xf numFmtId="0" fontId="30" fillId="2" borderId="9" xfId="0" applyFont="1" applyFill="1" applyBorder="1" applyAlignment="1">
      <alignment horizontal="left" vertical="center" indent="1"/>
    </xf>
    <xf numFmtId="0" fontId="30" fillId="2" borderId="0" xfId="0" applyFont="1" applyFill="1" applyBorder="1" applyAlignment="1">
      <alignment horizontal="left" indent="1"/>
    </xf>
    <xf numFmtId="0" fontId="30" fillId="2" borderId="9" xfId="0" applyFont="1" applyFill="1" applyBorder="1" applyAlignment="1">
      <alignment horizontal="left" indent="1"/>
    </xf>
    <xf numFmtId="0" fontId="30" fillId="2" borderId="1" xfId="0" applyFont="1" applyFill="1" applyBorder="1" applyAlignment="1" applyProtection="1">
      <alignment horizontal="left" vertical="top" wrapText="1"/>
      <protection locked="0"/>
    </xf>
    <xf numFmtId="0" fontId="30" fillId="2" borderId="2" xfId="0" applyFont="1" applyFill="1" applyBorder="1" applyAlignment="1" applyProtection="1">
      <alignment horizontal="left" vertical="top" wrapText="1"/>
      <protection locked="0"/>
    </xf>
    <xf numFmtId="0" fontId="30" fillId="2" borderId="3" xfId="0" applyFont="1" applyFill="1" applyBorder="1" applyAlignment="1" applyProtection="1">
      <alignment horizontal="left" vertical="top" wrapText="1"/>
      <protection locked="0"/>
    </xf>
    <xf numFmtId="0" fontId="30" fillId="2" borderId="5" xfId="0" applyFont="1" applyFill="1" applyBorder="1" applyAlignment="1" applyProtection="1">
      <alignment horizontal="left" vertical="top" wrapText="1"/>
      <protection locked="0"/>
    </xf>
    <xf numFmtId="0" fontId="30" fillId="2" borderId="0" xfId="0" applyFont="1" applyFill="1" applyAlignment="1" applyProtection="1">
      <alignment horizontal="left" vertical="top" wrapText="1"/>
      <protection locked="0"/>
    </xf>
    <xf numFmtId="0" fontId="30" fillId="2" borderId="6" xfId="0" applyFont="1" applyFill="1" applyBorder="1" applyAlignment="1" applyProtection="1">
      <alignment horizontal="left" vertical="top" wrapText="1"/>
      <protection locked="0"/>
    </xf>
    <xf numFmtId="0" fontId="30" fillId="2" borderId="8" xfId="0" applyFont="1" applyFill="1" applyBorder="1" applyAlignment="1" applyProtection="1">
      <alignment horizontal="left" vertical="top" wrapText="1"/>
      <protection locked="0"/>
    </xf>
    <xf numFmtId="0" fontId="30" fillId="2" borderId="9" xfId="0" applyFont="1" applyFill="1" applyBorder="1" applyAlignment="1" applyProtection="1">
      <alignment horizontal="left" vertical="top" wrapText="1"/>
      <protection locked="0"/>
    </xf>
    <xf numFmtId="0" fontId="30" fillId="2" borderId="10" xfId="0" applyFont="1" applyFill="1" applyBorder="1" applyAlignment="1" applyProtection="1">
      <alignment horizontal="left" vertical="top" wrapText="1"/>
      <protection locked="0"/>
    </xf>
    <xf numFmtId="14" fontId="20" fillId="2" borderId="12" xfId="0" applyNumberFormat="1" applyFont="1" applyFill="1" applyBorder="1" applyAlignment="1">
      <alignment horizontal="center" wrapText="1"/>
    </xf>
    <xf numFmtId="0" fontId="20" fillId="0" borderId="12" xfId="0" applyFont="1" applyBorder="1" applyAlignment="1">
      <alignment horizontal="center" vertical="center"/>
    </xf>
    <xf numFmtId="0" fontId="20" fillId="0" borderId="12" xfId="0" applyFont="1" applyBorder="1" applyAlignment="1">
      <alignment horizontal="left" vertical="center" indent="1"/>
    </xf>
    <xf numFmtId="0" fontId="23" fillId="0" borderId="0" xfId="0" applyFont="1" applyAlignment="1">
      <alignment horizontal="right" vertical="center"/>
    </xf>
    <xf numFmtId="177" fontId="14" fillId="0" borderId="0" xfId="0" quotePrefix="1" applyNumberFormat="1" applyFont="1" applyAlignment="1">
      <alignment horizontal="center" vertical="center"/>
    </xf>
    <xf numFmtId="0" fontId="17" fillId="0" borderId="0" xfId="0" applyFont="1" applyBorder="1" applyAlignment="1">
      <alignment horizontal="center"/>
    </xf>
    <xf numFmtId="0" fontId="17" fillId="2" borderId="0" xfId="0" applyFont="1" applyFill="1" applyBorder="1" applyAlignment="1">
      <alignment horizontal="center" wrapText="1"/>
    </xf>
    <xf numFmtId="0" fontId="21" fillId="0" borderId="9" xfId="0" applyFont="1" applyBorder="1" applyAlignment="1">
      <alignment horizontal="center" vertical="top"/>
    </xf>
    <xf numFmtId="0" fontId="21" fillId="2" borderId="9" xfId="0" applyFont="1" applyFill="1" applyBorder="1" applyAlignment="1">
      <alignment horizontal="center" vertical="top" wrapText="1"/>
    </xf>
    <xf numFmtId="0" fontId="21" fillId="2" borderId="2" xfId="0" applyFont="1" applyFill="1" applyBorder="1" applyAlignment="1">
      <alignment horizontal="left" wrapText="1"/>
    </xf>
    <xf numFmtId="14" fontId="20" fillId="2" borderId="18" xfId="0" applyNumberFormat="1" applyFont="1" applyFill="1" applyBorder="1" applyAlignment="1">
      <alignment horizontal="center" wrapText="1"/>
    </xf>
    <xf numFmtId="0" fontId="21" fillId="2" borderId="9" xfId="0" applyFont="1" applyFill="1" applyBorder="1" applyAlignment="1">
      <alignment horizontal="left" vertical="center"/>
    </xf>
    <xf numFmtId="0" fontId="21" fillId="2" borderId="9" xfId="0" applyFont="1" applyFill="1" applyBorder="1" applyAlignment="1">
      <alignment horizontal="center" wrapText="1"/>
    </xf>
    <xf numFmtId="0" fontId="18" fillId="2" borderId="18" xfId="0" applyFont="1" applyFill="1" applyBorder="1" applyAlignment="1">
      <alignment horizontal="left" shrinkToFit="1"/>
    </xf>
    <xf numFmtId="0" fontId="20" fillId="2" borderId="19" xfId="0" applyFont="1" applyFill="1" applyBorder="1" applyAlignment="1">
      <alignment horizontal="left" vertical="center" shrinkToFit="1"/>
    </xf>
    <xf numFmtId="177" fontId="14" fillId="2" borderId="0" xfId="0" applyNumberFormat="1" applyFont="1" applyFill="1" applyAlignment="1">
      <alignment horizontal="center" vertical="center"/>
    </xf>
    <xf numFmtId="0" fontId="22" fillId="2" borderId="0" xfId="0" applyFont="1" applyFill="1" applyAlignment="1">
      <alignment horizontal="center" vertical="top" wrapText="1"/>
    </xf>
    <xf numFmtId="0" fontId="19" fillId="2" borderId="0" xfId="0" applyFont="1" applyFill="1" applyAlignment="1">
      <alignment horizontal="center"/>
    </xf>
    <xf numFmtId="0" fontId="20" fillId="2" borderId="19" xfId="0" applyFont="1" applyFill="1" applyBorder="1" applyAlignment="1">
      <alignment horizontal="left" shrinkToFit="1"/>
    </xf>
    <xf numFmtId="0" fontId="19" fillId="2" borderId="0" xfId="0" applyFont="1" applyFill="1" applyAlignment="1">
      <alignment horizontal="center" wrapText="1"/>
    </xf>
    <xf numFmtId="0" fontId="21" fillId="2" borderId="0" xfId="0" applyFont="1" applyFill="1" applyAlignment="1">
      <alignment horizontal="left"/>
    </xf>
    <xf numFmtId="0" fontId="20" fillId="2" borderId="9" xfId="0" applyFont="1" applyFill="1" applyBorder="1" applyAlignment="1">
      <alignment horizontal="center" wrapText="1"/>
    </xf>
    <xf numFmtId="0" fontId="21" fillId="2" borderId="0" xfId="0" applyFont="1" applyFill="1" applyBorder="1" applyAlignment="1">
      <alignment wrapText="1"/>
    </xf>
    <xf numFmtId="0" fontId="21" fillId="2" borderId="2" xfId="0" applyFont="1" applyFill="1" applyBorder="1" applyAlignment="1">
      <alignment wrapText="1"/>
    </xf>
    <xf numFmtId="0" fontId="21" fillId="2" borderId="2" xfId="0" applyFont="1" applyFill="1" applyBorder="1" applyAlignment="1"/>
    <xf numFmtId="0" fontId="19" fillId="2" borderId="0" xfId="0" applyFont="1" applyFill="1" applyAlignment="1">
      <alignment horizontal="right" vertical="center"/>
    </xf>
    <xf numFmtId="0" fontId="19" fillId="2" borderId="0" xfId="0" applyFont="1" applyFill="1" applyAlignment="1">
      <alignment horizontal="center" vertical="top" wrapText="1"/>
    </xf>
    <xf numFmtId="0" fontId="19" fillId="2" borderId="0" xfId="0" applyFont="1" applyFill="1" applyAlignment="1">
      <alignment horizontal="center" vertical="top" shrinkToFit="1"/>
    </xf>
    <xf numFmtId="14" fontId="31" fillId="2" borderId="2" xfId="0" applyNumberFormat="1" applyFont="1" applyFill="1" applyBorder="1" applyAlignment="1">
      <alignment horizontal="center"/>
    </xf>
    <xf numFmtId="14" fontId="31" fillId="2" borderId="9" xfId="0" applyNumberFormat="1" applyFont="1" applyFill="1" applyBorder="1" applyAlignment="1">
      <alignment horizontal="center"/>
    </xf>
    <xf numFmtId="0" fontId="22" fillId="2" borderId="0" xfId="0" applyFont="1" applyFill="1" applyAlignment="1">
      <alignment horizontal="center" vertical="center" wrapText="1"/>
    </xf>
    <xf numFmtId="0" fontId="19" fillId="2" borderId="0" xfId="0" applyFont="1" applyFill="1" applyBorder="1" applyAlignment="1">
      <alignment horizontal="center" vertical="top" shrinkToFit="1"/>
    </xf>
    <xf numFmtId="0" fontId="16" fillId="2" borderId="0" xfId="0" applyFont="1" applyFill="1" applyAlignment="1">
      <alignment horizontal="center" vertical="center"/>
    </xf>
    <xf numFmtId="0" fontId="21" fillId="2" borderId="0" xfId="0" applyFont="1" applyFill="1" applyAlignment="1">
      <alignment horizontal="center" shrinkToFit="1"/>
    </xf>
    <xf numFmtId="0" fontId="18" fillId="2" borderId="0" xfId="0" applyFont="1" applyFill="1" applyBorder="1" applyAlignment="1">
      <alignment horizontal="left" indent="1"/>
    </xf>
    <xf numFmtId="0" fontId="18" fillId="2" borderId="9" xfId="0" applyFont="1" applyFill="1" applyBorder="1" applyAlignment="1">
      <alignment horizontal="left" indent="1"/>
    </xf>
    <xf numFmtId="0" fontId="21" fillId="2" borderId="0" xfId="0" applyFont="1" applyFill="1" applyAlignment="1">
      <alignment horizontal="center" vertical="top" shrinkToFit="1"/>
    </xf>
    <xf numFmtId="14" fontId="31" fillId="2" borderId="2" xfId="0" applyNumberFormat="1" applyFont="1" applyFill="1" applyBorder="1" applyAlignment="1" applyProtection="1">
      <alignment horizontal="center" shrinkToFit="1"/>
      <protection locked="0"/>
    </xf>
    <xf numFmtId="14" fontId="31" fillId="2" borderId="9" xfId="0" applyNumberFormat="1" applyFont="1" applyFill="1" applyBorder="1" applyAlignment="1" applyProtection="1">
      <alignment horizontal="center" shrinkToFit="1"/>
      <protection locked="0"/>
    </xf>
    <xf numFmtId="0" fontId="21" fillId="2" borderId="0" xfId="0" applyFont="1" applyFill="1" applyAlignment="1">
      <alignment horizontal="center"/>
    </xf>
    <xf numFmtId="0" fontId="31" fillId="2" borderId="0" xfId="0" applyFont="1" applyFill="1" applyBorder="1" applyAlignment="1">
      <alignment horizontal="left" indent="1" shrinkToFit="1"/>
    </xf>
    <xf numFmtId="0" fontId="31" fillId="2" borderId="9" xfId="0" applyFont="1" applyFill="1" applyBorder="1" applyAlignment="1">
      <alignment horizontal="left" indent="1" shrinkToFit="1"/>
    </xf>
    <xf numFmtId="0" fontId="15" fillId="0" borderId="0" xfId="0" applyFont="1" applyAlignment="1" applyProtection="1">
      <alignment horizontal="center" vertical="center"/>
      <protection locked="0"/>
    </xf>
    <xf numFmtId="0" fontId="31" fillId="2" borderId="0" xfId="0" applyFont="1" applyFill="1" applyAlignment="1">
      <alignment horizontal="center"/>
    </xf>
    <xf numFmtId="0" fontId="31" fillId="2" borderId="9" xfId="0" applyFont="1" applyFill="1" applyBorder="1" applyAlignment="1">
      <alignment horizontal="center"/>
    </xf>
    <xf numFmtId="0" fontId="31" fillId="2" borderId="0" xfId="0" applyFont="1" applyFill="1" applyBorder="1" applyAlignment="1">
      <alignment horizontal="left" indent="1"/>
    </xf>
    <xf numFmtId="0" fontId="31" fillId="2" borderId="9" xfId="0" applyFont="1" applyFill="1" applyBorder="1" applyAlignment="1">
      <alignment horizontal="left" indent="1"/>
    </xf>
    <xf numFmtId="14" fontId="20" fillId="2" borderId="9" xfId="0" applyNumberFormat="1" applyFont="1" applyFill="1" applyBorder="1" applyAlignment="1">
      <alignment horizontal="center" wrapText="1"/>
    </xf>
    <xf numFmtId="0" fontId="18" fillId="2" borderId="9" xfId="0" applyFont="1" applyFill="1" applyBorder="1" applyAlignment="1">
      <alignment horizontal="left" wrapText="1"/>
    </xf>
    <xf numFmtId="0" fontId="18" fillId="2" borderId="9" xfId="0" applyFont="1" applyFill="1" applyBorder="1" applyAlignment="1">
      <alignment horizontal="center" wrapText="1"/>
    </xf>
    <xf numFmtId="0" fontId="21" fillId="2" borderId="2" xfId="0" applyFont="1" applyFill="1" applyBorder="1" applyAlignment="1">
      <alignment horizontal="center"/>
    </xf>
    <xf numFmtId="0" fontId="31" fillId="2" borderId="2" xfId="0" applyFont="1" applyFill="1" applyBorder="1" applyAlignment="1">
      <alignment horizontal="center"/>
    </xf>
    <xf numFmtId="49" fontId="32" fillId="3" borderId="2" xfId="0" applyNumberFormat="1" applyFont="1" applyFill="1" applyBorder="1" applyAlignment="1" applyProtection="1">
      <alignment horizontal="left" vertical="top"/>
      <protection locked="0"/>
    </xf>
    <xf numFmtId="49" fontId="28" fillId="0" borderId="0" xfId="0" applyNumberFormat="1" applyFont="1" applyAlignment="1">
      <alignment horizontal="center"/>
    </xf>
    <xf numFmtId="0" fontId="26" fillId="0" borderId="0" xfId="0" applyFont="1" applyAlignment="1">
      <alignment horizontal="center"/>
    </xf>
    <xf numFmtId="0" fontId="40" fillId="0" borderId="1" xfId="0" applyNumberFormat="1" applyFont="1" applyBorder="1" applyAlignment="1">
      <alignment horizontal="left" vertical="top" wrapText="1"/>
    </xf>
    <xf numFmtId="0" fontId="40" fillId="0" borderId="2" xfId="0" applyNumberFormat="1" applyFont="1" applyBorder="1" applyAlignment="1">
      <alignment horizontal="left" vertical="top" wrapText="1"/>
    </xf>
    <xf numFmtId="0" fontId="40" fillId="0" borderId="3" xfId="0" applyNumberFormat="1" applyFont="1" applyBorder="1" applyAlignment="1">
      <alignment horizontal="left" vertical="top" wrapText="1"/>
    </xf>
    <xf numFmtId="0" fontId="40" fillId="0" borderId="5" xfId="0" applyNumberFormat="1" applyFont="1" applyBorder="1" applyAlignment="1">
      <alignment horizontal="left" vertical="top" wrapText="1"/>
    </xf>
    <xf numFmtId="0" fontId="40" fillId="0" borderId="0" xfId="0" applyNumberFormat="1" applyFont="1" applyBorder="1" applyAlignment="1">
      <alignment horizontal="left" vertical="top" wrapText="1"/>
    </xf>
    <xf numFmtId="0" fontId="40" fillId="0" borderId="6" xfId="0" applyNumberFormat="1" applyFont="1" applyBorder="1" applyAlignment="1">
      <alignment horizontal="left" vertical="top" wrapText="1"/>
    </xf>
    <xf numFmtId="0" fontId="40" fillId="0" borderId="8" xfId="0" applyNumberFormat="1" applyFont="1" applyBorder="1" applyAlignment="1">
      <alignment horizontal="left" vertical="top" wrapText="1"/>
    </xf>
    <xf numFmtId="0" fontId="40" fillId="0" borderId="9" xfId="0" applyNumberFormat="1" applyFont="1" applyBorder="1" applyAlignment="1">
      <alignment horizontal="left" vertical="top" wrapText="1"/>
    </xf>
    <xf numFmtId="0" fontId="40" fillId="0" borderId="10" xfId="0" applyNumberFormat="1" applyFont="1" applyBorder="1" applyAlignment="1">
      <alignment horizontal="left" vertical="top" wrapText="1"/>
    </xf>
    <xf numFmtId="49" fontId="35" fillId="0" borderId="0" xfId="0" applyNumberFormat="1" applyFont="1" applyAlignment="1">
      <alignment horizontal="left"/>
    </xf>
    <xf numFmtId="0" fontId="38" fillId="2" borderId="0" xfId="0" applyFont="1" applyFill="1" applyAlignment="1">
      <alignment horizontal="right" vertical="center"/>
    </xf>
    <xf numFmtId="49" fontId="32" fillId="0" borderId="0" xfId="0" applyNumberFormat="1" applyFont="1" applyAlignment="1">
      <alignment horizontal="left"/>
    </xf>
    <xf numFmtId="0" fontId="40" fillId="0" borderId="15" xfId="0" applyNumberFormat="1" applyFont="1" applyBorder="1" applyAlignment="1">
      <alignment horizontal="left" vertical="top" wrapText="1"/>
    </xf>
    <xf numFmtId="0" fontId="40" fillId="0" borderId="12" xfId="0" applyNumberFormat="1" applyFont="1" applyBorder="1" applyAlignment="1">
      <alignment horizontal="left" vertical="center" wrapText="1"/>
    </xf>
    <xf numFmtId="0" fontId="40" fillId="0" borderId="16" xfId="0" applyNumberFormat="1" applyFont="1" applyBorder="1" applyAlignment="1">
      <alignment horizontal="left" vertical="center" wrapText="1"/>
    </xf>
    <xf numFmtId="49" fontId="26" fillId="3" borderId="9" xfId="0" applyNumberFormat="1" applyFont="1" applyFill="1" applyBorder="1" applyAlignment="1">
      <alignment horizontal="center"/>
    </xf>
    <xf numFmtId="0" fontId="40" fillId="0" borderId="9" xfId="0" applyNumberFormat="1" applyFont="1" applyBorder="1" applyAlignment="1">
      <alignment horizontal="center"/>
    </xf>
    <xf numFmtId="0" fontId="45" fillId="0" borderId="9" xfId="0" applyNumberFormat="1" applyFont="1" applyBorder="1" applyAlignment="1">
      <alignment horizontal="left"/>
    </xf>
    <xf numFmtId="49" fontId="32" fillId="0" borderId="0" xfId="0" applyNumberFormat="1" applyFont="1" applyAlignment="1">
      <alignment horizontal="center"/>
    </xf>
    <xf numFmtId="49" fontId="29" fillId="0" borderId="0" xfId="0" applyNumberFormat="1" applyFont="1" applyAlignment="1">
      <alignment horizontal="center" vertical="top"/>
    </xf>
    <xf numFmtId="49" fontId="32" fillId="0" borderId="0" xfId="0" applyNumberFormat="1" applyFont="1" applyAlignment="1"/>
    <xf numFmtId="0" fontId="32" fillId="0" borderId="0" xfId="0" applyFont="1" applyAlignment="1"/>
    <xf numFmtId="0" fontId="30" fillId="0" borderId="9" xfId="0" applyNumberFormat="1" applyFont="1" applyBorder="1" applyAlignment="1">
      <alignment horizontal="left" indent="1" shrinkToFit="1"/>
    </xf>
    <xf numFmtId="49" fontId="42" fillId="0" borderId="0" xfId="0" applyNumberFormat="1" applyFont="1" applyAlignment="1">
      <alignment vertical="top"/>
    </xf>
    <xf numFmtId="0" fontId="26" fillId="0" borderId="0" xfId="0" applyFont="1" applyAlignment="1">
      <alignment vertical="center"/>
    </xf>
    <xf numFmtId="49" fontId="42" fillId="3" borderId="0" xfId="0" applyNumberFormat="1" applyFont="1" applyFill="1" applyAlignment="1">
      <alignment horizontal="center"/>
    </xf>
    <xf numFmtId="49" fontId="42" fillId="3" borderId="13" xfId="0" applyNumberFormat="1" applyFont="1" applyFill="1" applyBorder="1" applyAlignment="1">
      <alignment horizontal="center"/>
    </xf>
    <xf numFmtId="49" fontId="26" fillId="0" borderId="0" xfId="0" applyNumberFormat="1" applyFont="1" applyAlignment="1">
      <alignment horizontal="left" indent="1"/>
    </xf>
    <xf numFmtId="49" fontId="32" fillId="0" borderId="0" xfId="0" applyNumberFormat="1" applyFont="1" applyAlignment="1">
      <alignment horizontal="left" indent="1"/>
    </xf>
    <xf numFmtId="176" fontId="44" fillId="0" borderId="12" xfId="2" applyNumberFormat="1" applyFont="1" applyBorder="1" applyAlignment="1">
      <alignment horizontal="center"/>
    </xf>
    <xf numFmtId="0" fontId="44" fillId="0" borderId="9" xfId="0" applyFont="1" applyBorder="1" applyAlignment="1">
      <alignment horizontal="center"/>
    </xf>
    <xf numFmtId="176" fontId="30" fillId="0" borderId="19" xfId="2" applyNumberFormat="1" applyFont="1" applyBorder="1" applyAlignment="1">
      <alignment horizontal="center"/>
    </xf>
    <xf numFmtId="176" fontId="30" fillId="0" borderId="17" xfId="2" applyNumberFormat="1" applyFont="1" applyBorder="1" applyAlignment="1">
      <alignment horizontal="center"/>
    </xf>
    <xf numFmtId="49" fontId="32" fillId="0" borderId="0" xfId="0" applyNumberFormat="1" applyFont="1" applyAlignment="1">
      <alignment horizontal="left" wrapText="1"/>
    </xf>
    <xf numFmtId="177" fontId="26" fillId="0" borderId="0" xfId="0" applyNumberFormat="1" applyFont="1" applyAlignment="1">
      <alignment horizontal="center"/>
    </xf>
    <xf numFmtId="49" fontId="42" fillId="0" borderId="0" xfId="0" applyNumberFormat="1" applyFont="1" applyAlignment="1">
      <alignment vertical="center"/>
    </xf>
    <xf numFmtId="0" fontId="26" fillId="0" borderId="0" xfId="0" applyFont="1" applyAlignment="1"/>
    <xf numFmtId="0" fontId="32" fillId="0" borderId="0" xfId="0" applyFont="1" applyAlignment="1">
      <alignment vertical="center"/>
    </xf>
    <xf numFmtId="49" fontId="32" fillId="0" borderId="0" xfId="0" applyNumberFormat="1" applyFont="1" applyAlignment="1">
      <alignment horizontal="right"/>
    </xf>
    <xf numFmtId="0" fontId="30" fillId="0" borderId="9" xfId="0" applyNumberFormat="1" applyFont="1" applyBorder="1" applyAlignment="1">
      <alignment horizontal="center"/>
    </xf>
    <xf numFmtId="0" fontId="30" fillId="0" borderId="9" xfId="0" applyNumberFormat="1" applyFont="1" applyBorder="1" applyAlignment="1"/>
    <xf numFmtId="0" fontId="28" fillId="0" borderId="0" xfId="0" applyFont="1" applyAlignment="1"/>
    <xf numFmtId="0" fontId="28" fillId="0" borderId="0" xfId="0" applyFont="1" applyAlignment="1">
      <alignment vertical="center"/>
    </xf>
    <xf numFmtId="0" fontId="17" fillId="2" borderId="0" xfId="0" applyFont="1" applyFill="1" applyAlignment="1">
      <alignment horizontal="center"/>
    </xf>
    <xf numFmtId="0" fontId="17" fillId="2" borderId="0" xfId="0" applyFont="1" applyFill="1" applyAlignment="1">
      <alignment horizontal="center" vertical="top" shrinkToFit="1"/>
    </xf>
    <xf numFmtId="0" fontId="17" fillId="2" borderId="0" xfId="0" applyFont="1" applyFill="1" applyBorder="1" applyAlignment="1">
      <alignment horizontal="center" vertical="top" shrinkToFit="1"/>
    </xf>
    <xf numFmtId="0" fontId="17" fillId="2" borderId="0" xfId="0" applyFont="1" applyFill="1" applyAlignment="1">
      <alignment horizontal="center" shrinkToFit="1"/>
    </xf>
    <xf numFmtId="0" fontId="31" fillId="2" borderId="0" xfId="0" applyFont="1" applyFill="1" applyBorder="1" applyAlignment="1">
      <alignment horizontal="center"/>
    </xf>
    <xf numFmtId="49" fontId="32" fillId="0" borderId="0" xfId="0" applyNumberFormat="1" applyFont="1" applyAlignment="1">
      <alignment horizontal="left" vertical="center" wrapText="1"/>
    </xf>
    <xf numFmtId="49" fontId="26" fillId="0" borderId="0" xfId="0" applyNumberFormat="1" applyFont="1" applyAlignment="1">
      <alignment horizontal="left" vertical="center" wrapText="1"/>
    </xf>
    <xf numFmtId="0" fontId="32" fillId="0" borderId="0" xfId="0" applyFont="1" applyBorder="1" applyAlignment="1">
      <alignment horizontal="left"/>
    </xf>
    <xf numFmtId="0" fontId="32" fillId="0" borderId="0" xfId="0" applyFont="1" applyAlignment="1">
      <alignment horizontal="center"/>
    </xf>
    <xf numFmtId="0" fontId="32" fillId="0" borderId="0" xfId="0" applyNumberFormat="1" applyFont="1" applyAlignment="1">
      <alignment horizontal="center" vertical="center"/>
    </xf>
    <xf numFmtId="0" fontId="32" fillId="0" borderId="0" xfId="0" applyFont="1" applyAlignment="1">
      <alignment horizontal="center" vertical="center"/>
    </xf>
    <xf numFmtId="49" fontId="32" fillId="0" borderId="0" xfId="0" applyNumberFormat="1" applyFont="1" applyAlignment="1">
      <alignment horizontal="left" vertical="top" wrapText="1"/>
    </xf>
    <xf numFmtId="49" fontId="32" fillId="0" borderId="0" xfId="0" applyNumberFormat="1" applyFont="1" applyAlignment="1">
      <alignment horizontal="center" vertical="center"/>
    </xf>
    <xf numFmtId="49" fontId="35" fillId="0" borderId="0" xfId="0" applyNumberFormat="1" applyFont="1" applyAlignment="1">
      <alignment horizontal="left" vertical="center"/>
    </xf>
    <xf numFmtId="49" fontId="28" fillId="0" borderId="0" xfId="0" applyNumberFormat="1" applyFont="1" applyAlignment="1">
      <alignment vertical="center"/>
    </xf>
    <xf numFmtId="49" fontId="29" fillId="0" borderId="0" xfId="0" applyNumberFormat="1" applyFont="1" applyAlignment="1">
      <alignment horizontal="left" vertical="center" wrapText="1"/>
    </xf>
    <xf numFmtId="0" fontId="42" fillId="0" borderId="0" xfId="0" applyFont="1" applyAlignment="1">
      <alignment vertical="center"/>
    </xf>
    <xf numFmtId="0" fontId="17" fillId="2" borderId="0" xfId="0" applyFont="1" applyFill="1" applyBorder="1" applyAlignment="1">
      <alignment horizontal="center"/>
    </xf>
    <xf numFmtId="0" fontId="28" fillId="0" borderId="0" xfId="0" applyNumberFormat="1" applyFont="1" applyAlignment="1">
      <alignment horizontal="left" vertical="center" wrapText="1" indent="1"/>
    </xf>
    <xf numFmtId="49" fontId="41" fillId="0" borderId="0" xfId="0" applyNumberFormat="1" applyFont="1" applyAlignment="1">
      <alignment horizontal="center" vertical="center"/>
    </xf>
    <xf numFmtId="49" fontId="37" fillId="0" borderId="0" xfId="0" applyNumberFormat="1" applyFont="1" applyAlignment="1">
      <alignment horizontal="left" vertical="center"/>
    </xf>
    <xf numFmtId="0" fontId="28" fillId="0" borderId="0" xfId="0" applyFont="1" applyAlignment="1">
      <alignment horizontal="left" vertical="top"/>
    </xf>
    <xf numFmtId="49" fontId="28" fillId="0" borderId="0" xfId="0" applyNumberFormat="1" applyFont="1" applyAlignment="1">
      <alignment horizontal="left" vertical="top" wrapText="1"/>
    </xf>
    <xf numFmtId="49" fontId="28" fillId="0" borderId="0" xfId="0" applyNumberFormat="1" applyFont="1" applyAlignment="1">
      <alignment horizontal="left" wrapText="1"/>
    </xf>
    <xf numFmtId="0" fontId="40" fillId="0" borderId="15" xfId="0" applyNumberFormat="1" applyFont="1" applyBorder="1" applyAlignment="1" applyProtection="1">
      <alignment horizontal="left" vertical="top" wrapText="1"/>
    </xf>
    <xf numFmtId="0" fontId="40" fillId="0" borderId="12" xfId="0" applyNumberFormat="1" applyFont="1" applyBorder="1" applyAlignment="1" applyProtection="1">
      <alignment horizontal="left" vertical="top" wrapText="1"/>
    </xf>
    <xf numFmtId="0" fontId="40" fillId="0" borderId="16" xfId="0" applyNumberFormat="1" applyFont="1" applyBorder="1" applyAlignment="1" applyProtection="1">
      <alignment horizontal="left" vertical="top" wrapText="1"/>
    </xf>
    <xf numFmtId="49" fontId="26" fillId="0" borderId="0" xfId="0" applyNumberFormat="1" applyFont="1" applyAlignment="1">
      <alignment horizontal="left" vertical="top"/>
    </xf>
    <xf numFmtId="0" fontId="30" fillId="0" borderId="2" xfId="0" applyNumberFormat="1" applyFont="1" applyBorder="1" applyAlignment="1">
      <alignment horizontal="center"/>
    </xf>
    <xf numFmtId="0" fontId="40" fillId="0" borderId="2" xfId="0" applyNumberFormat="1" applyFont="1" applyBorder="1" applyAlignment="1">
      <alignment horizontal="center"/>
    </xf>
    <xf numFmtId="0" fontId="32" fillId="3" borderId="0" xfId="0" applyFont="1" applyFill="1" applyBorder="1" applyAlignment="1">
      <alignment horizontal="center" vertical="center"/>
    </xf>
    <xf numFmtId="0" fontId="32" fillId="3" borderId="13" xfId="0" applyFont="1" applyFill="1" applyBorder="1" applyAlignment="1">
      <alignment horizontal="center" vertical="center"/>
    </xf>
    <xf numFmtId="0" fontId="32" fillId="3" borderId="0" xfId="0" applyFont="1" applyFill="1" applyAlignment="1">
      <alignment horizontal="center"/>
    </xf>
    <xf numFmtId="0" fontId="32" fillId="3" borderId="13" xfId="0" applyFont="1" applyFill="1" applyBorder="1" applyAlignment="1">
      <alignment horizontal="center"/>
    </xf>
    <xf numFmtId="0" fontId="60" fillId="0" borderId="0" xfId="0" applyFont="1" applyAlignment="1">
      <alignment horizontal="left" vertical="center" wrapText="1"/>
    </xf>
    <xf numFmtId="0" fontId="32" fillId="0" borderId="0" xfId="0" applyFont="1" applyAlignment="1">
      <alignment horizontal="center" wrapText="1"/>
    </xf>
    <xf numFmtId="0" fontId="40" fillId="0" borderId="0" xfId="0" applyFont="1" applyBorder="1" applyAlignment="1">
      <alignment horizontal="left" vertical="center"/>
    </xf>
    <xf numFmtId="0" fontId="40" fillId="0" borderId="9" xfId="0" applyFont="1" applyBorder="1" applyAlignment="1">
      <alignment horizontal="left" vertical="center"/>
    </xf>
    <xf numFmtId="0" fontId="28" fillId="0" borderId="0" xfId="0" applyFont="1" applyAlignment="1">
      <alignment horizontal="center" vertical="top"/>
    </xf>
    <xf numFmtId="0" fontId="40" fillId="0" borderId="0" xfId="0" applyNumberFormat="1" applyFont="1" applyBorder="1" applyAlignment="1">
      <alignment horizontal="left" vertical="center"/>
    </xf>
    <xf numFmtId="0" fontId="40" fillId="0" borderId="9" xfId="0" applyNumberFormat="1" applyFont="1" applyBorder="1" applyAlignment="1">
      <alignment horizontal="left" vertical="center"/>
    </xf>
    <xf numFmtId="49" fontId="32" fillId="0" borderId="0" xfId="0" applyNumberFormat="1" applyFont="1" applyBorder="1" applyAlignment="1">
      <alignment horizontal="center"/>
    </xf>
    <xf numFmtId="0" fontId="26" fillId="0" borderId="0" xfId="0" applyFont="1" applyAlignment="1">
      <alignment horizontal="left" vertical="center" wrapText="1"/>
    </xf>
    <xf numFmtId="0" fontId="28" fillId="0" borderId="0" xfId="0" applyFont="1" applyAlignment="1">
      <alignment horizontal="center" vertical="center"/>
    </xf>
    <xf numFmtId="0" fontId="30" fillId="0" borderId="2" xfId="0" applyNumberFormat="1" applyFont="1" applyBorder="1" applyAlignment="1">
      <alignment horizontal="left" shrinkToFit="1"/>
    </xf>
    <xf numFmtId="0" fontId="30" fillId="0" borderId="9" xfId="0" applyNumberFormat="1" applyFont="1" applyBorder="1" applyAlignment="1">
      <alignment horizontal="left" shrinkToFit="1"/>
    </xf>
    <xf numFmtId="0" fontId="34" fillId="0" borderId="0" xfId="0" applyFont="1" applyAlignment="1">
      <alignment horizontal="center" vertical="center"/>
    </xf>
    <xf numFmtId="0" fontId="27" fillId="0" borderId="0" xfId="0" applyFont="1" applyAlignment="1">
      <alignment horizontal="right" vertical="center"/>
    </xf>
    <xf numFmtId="0" fontId="26" fillId="0" borderId="0" xfId="0" applyFont="1" applyAlignment="1">
      <alignment horizontal="right" vertical="center"/>
    </xf>
    <xf numFmtId="0" fontId="26" fillId="0" borderId="0" xfId="0" applyFont="1" applyAlignment="1">
      <alignment horizontal="left" vertical="center" wrapText="1" indent="2"/>
    </xf>
  </cellXfs>
  <cellStyles count="4">
    <cellStyle name="ハイパーリンク" xfId="3" builtinId="8"/>
    <cellStyle name="桁区切り" xfId="2" builtinId="6"/>
    <cellStyle name="標準" xfId="0" builtinId="0"/>
    <cellStyle name="標準 2" xfId="1" xr:uid="{00000000-0005-0000-0000-000002000000}"/>
  </cellStyles>
  <dxfs count="40">
    <dxf>
      <font>
        <color theme="0"/>
      </font>
      <fill>
        <patternFill patternType="none">
          <bgColor auto="1"/>
        </patternFill>
      </fill>
    </dxf>
    <dxf>
      <font>
        <color theme="0"/>
      </font>
    </dxf>
    <dxf>
      <font>
        <color theme="0"/>
      </font>
    </dxf>
    <dxf>
      <font>
        <color theme="0"/>
      </font>
    </dxf>
    <dxf>
      <font>
        <color theme="0"/>
      </font>
    </dxf>
    <dxf>
      <fill>
        <patternFill>
          <bgColor rgb="FFFFFF00"/>
        </patternFill>
      </fill>
    </dxf>
    <dxf>
      <font>
        <color theme="0"/>
      </font>
    </dxf>
    <dxf>
      <font>
        <color theme="0"/>
      </font>
    </dxf>
    <dxf>
      <font>
        <color theme="0"/>
      </font>
    </dxf>
    <dxf>
      <fill>
        <patternFill>
          <bgColor rgb="FFFFFF00"/>
        </patternFill>
      </fill>
    </dxf>
    <dxf>
      <fill>
        <patternFill>
          <bgColor rgb="FFFFFF00"/>
        </patternFill>
      </fill>
    </dxf>
    <dxf>
      <font>
        <color theme="0"/>
      </font>
    </dxf>
    <dxf>
      <fill>
        <patternFill>
          <bgColor rgb="FFFFFF00"/>
        </patternFill>
      </fill>
    </dxf>
    <dxf>
      <font>
        <color theme="0"/>
      </font>
    </dxf>
    <dxf>
      <font>
        <color theme="0"/>
      </font>
    </dxf>
    <dxf>
      <font>
        <color theme="0"/>
      </font>
      <border>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FFCC66"/>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ikemiller@kccollege.ac.jp"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nihongo@kccollege.ac.jp" TargetMode="External"/><Relationship Id="rId2" Type="http://schemas.openxmlformats.org/officeDocument/2006/relationships/hyperlink" Target="mailto:nihongo@kccollege.ac.jp" TargetMode="External"/><Relationship Id="rId1" Type="http://schemas.openxmlformats.org/officeDocument/2006/relationships/hyperlink" Target="mailto:mikemiller@kccollege.ac.jp"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
  <sheetViews>
    <sheetView showGridLines="0" workbookViewId="0">
      <selection activeCell="I8" sqref="I8"/>
    </sheetView>
    <sheetView tabSelected="1" workbookViewId="1">
      <selection activeCell="J1" sqref="J1"/>
    </sheetView>
  </sheetViews>
  <sheetFormatPr defaultRowHeight="30" x14ac:dyDescent="0.4"/>
  <cols>
    <col min="1" max="1" width="9" style="227"/>
    <col min="2" max="2" width="13.125" style="227" customWidth="1"/>
    <col min="3" max="3" width="22.5" style="227" customWidth="1"/>
    <col min="4" max="4" width="21.25" style="227" customWidth="1"/>
    <col min="5" max="5" width="9" style="233"/>
    <col min="6" max="6" width="9" style="227"/>
    <col min="7" max="7" width="10.625" style="227" customWidth="1"/>
    <col min="8" max="12" width="9" style="227"/>
    <col min="13" max="13" width="13" style="227" customWidth="1"/>
    <col min="14" max="16384" width="9" style="227"/>
  </cols>
  <sheetData>
    <row r="1" spans="1:12" ht="42" x14ac:dyDescent="0.4">
      <c r="A1" s="240" t="s">
        <v>442</v>
      </c>
      <c r="E1" s="228"/>
      <c r="F1" s="229"/>
      <c r="G1" s="229"/>
      <c r="H1" s="229"/>
      <c r="I1" s="229"/>
      <c r="J1" s="229"/>
      <c r="K1" s="229"/>
    </row>
    <row r="2" spans="1:12" x14ac:dyDescent="0.4">
      <c r="E2" s="228"/>
      <c r="F2" s="229"/>
      <c r="G2" s="229"/>
      <c r="H2" s="229"/>
      <c r="I2" s="229"/>
      <c r="J2" s="229"/>
      <c r="K2" s="229"/>
    </row>
    <row r="3" spans="1:12" x14ac:dyDescent="0.4">
      <c r="I3" s="229"/>
      <c r="J3" s="229"/>
      <c r="K3" s="229"/>
      <c r="L3" s="229"/>
    </row>
    <row r="4" spans="1:12" x14ac:dyDescent="0.4">
      <c r="A4" s="227">
        <v>1</v>
      </c>
      <c r="B4" s="230" t="s">
        <v>428</v>
      </c>
      <c r="C4" s="227" t="s">
        <v>449</v>
      </c>
      <c r="D4" s="254" t="s">
        <v>429</v>
      </c>
      <c r="G4" s="255" t="s">
        <v>437</v>
      </c>
      <c r="H4" s="255"/>
      <c r="I4" s="261" t="s">
        <v>438</v>
      </c>
      <c r="J4" s="261"/>
      <c r="K4" s="260" t="s">
        <v>439</v>
      </c>
      <c r="L4" s="260"/>
    </row>
    <row r="5" spans="1:12" ht="30" customHeight="1" x14ac:dyDescent="0.4">
      <c r="D5" s="262" t="s">
        <v>447</v>
      </c>
      <c r="E5" s="263"/>
      <c r="G5" s="228"/>
      <c r="H5" s="229" t="s">
        <v>436</v>
      </c>
      <c r="I5" s="259" t="s">
        <v>440</v>
      </c>
      <c r="J5" s="259"/>
      <c r="K5" s="257" t="s">
        <v>441</v>
      </c>
      <c r="L5" s="258"/>
    </row>
    <row r="6" spans="1:12" ht="30" customHeight="1" x14ac:dyDescent="0.4">
      <c r="B6" s="232" t="s">
        <v>432</v>
      </c>
      <c r="E6" s="227"/>
    </row>
    <row r="7" spans="1:12" x14ac:dyDescent="0.4">
      <c r="A7" s="227">
        <v>2</v>
      </c>
      <c r="B7" s="234" t="s">
        <v>431</v>
      </c>
    </row>
    <row r="9" spans="1:12" x14ac:dyDescent="0.4">
      <c r="B9" s="232" t="s">
        <v>433</v>
      </c>
    </row>
    <row r="10" spans="1:12" x14ac:dyDescent="0.4">
      <c r="A10" s="227">
        <v>3</v>
      </c>
      <c r="B10" s="230" t="s">
        <v>451</v>
      </c>
    </row>
    <row r="12" spans="1:12" x14ac:dyDescent="0.4">
      <c r="B12" s="232" t="s">
        <v>433</v>
      </c>
    </row>
    <row r="13" spans="1:12" x14ac:dyDescent="0.4">
      <c r="A13" s="227">
        <v>4</v>
      </c>
      <c r="B13" s="230" t="s">
        <v>434</v>
      </c>
    </row>
    <row r="14" spans="1:12" x14ac:dyDescent="0.4">
      <c r="B14" s="227">
        <v>1</v>
      </c>
      <c r="C14" s="227" t="s">
        <v>449</v>
      </c>
      <c r="D14" s="254" t="s">
        <v>429</v>
      </c>
    </row>
    <row r="15" spans="1:12" ht="30" customHeight="1" x14ac:dyDescent="0.4">
      <c r="D15" s="264" t="s">
        <v>446</v>
      </c>
      <c r="E15" s="265"/>
    </row>
    <row r="16" spans="1:12" x14ac:dyDescent="0.4">
      <c r="B16" s="230"/>
    </row>
    <row r="17" spans="2:9" x14ac:dyDescent="0.4">
      <c r="B17" s="227">
        <v>2</v>
      </c>
      <c r="C17" s="227" t="s">
        <v>430</v>
      </c>
      <c r="D17" s="235" t="s">
        <v>111</v>
      </c>
      <c r="E17" s="256" t="s">
        <v>113</v>
      </c>
      <c r="F17" s="256"/>
      <c r="G17" s="236" t="s">
        <v>425</v>
      </c>
      <c r="H17" s="237" t="s">
        <v>426</v>
      </c>
      <c r="I17" s="238" t="s">
        <v>73</v>
      </c>
    </row>
    <row r="18" spans="2:9" x14ac:dyDescent="0.4">
      <c r="D18" s="235" t="s">
        <v>110</v>
      </c>
      <c r="E18" s="256" t="s">
        <v>112</v>
      </c>
      <c r="F18" s="256"/>
      <c r="G18" s="239" t="s">
        <v>107</v>
      </c>
      <c r="H18" s="238" t="s">
        <v>73</v>
      </c>
      <c r="I18" s="235"/>
    </row>
    <row r="19" spans="2:9" x14ac:dyDescent="0.4">
      <c r="D19" s="235" t="s">
        <v>365</v>
      </c>
      <c r="E19" s="256" t="s">
        <v>376</v>
      </c>
      <c r="F19" s="256"/>
      <c r="G19" s="237" t="s">
        <v>427</v>
      </c>
      <c r="H19" s="239" t="s">
        <v>108</v>
      </c>
      <c r="I19" s="235"/>
    </row>
    <row r="21" spans="2:9" x14ac:dyDescent="0.4">
      <c r="B21" s="227">
        <v>3</v>
      </c>
      <c r="C21" s="227" t="s">
        <v>450</v>
      </c>
      <c r="D21" s="231" t="s">
        <v>435</v>
      </c>
    </row>
  </sheetData>
  <mergeCells count="10">
    <mergeCell ref="G4:H4"/>
    <mergeCell ref="E17:F17"/>
    <mergeCell ref="E18:F18"/>
    <mergeCell ref="E19:F19"/>
    <mergeCell ref="K5:L5"/>
    <mergeCell ref="I5:J5"/>
    <mergeCell ref="K4:L4"/>
    <mergeCell ref="I4:J4"/>
    <mergeCell ref="D5:E5"/>
    <mergeCell ref="D15:E1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182DE-FAC2-471D-82EE-2590AAB6FE2C}">
  <sheetPr>
    <tabColor rgb="FFFFFF00"/>
  </sheetPr>
  <dimension ref="A1:C13"/>
  <sheetViews>
    <sheetView showGridLines="0" workbookViewId="0">
      <selection activeCell="C8" sqref="C8"/>
    </sheetView>
    <sheetView workbookViewId="1">
      <selection sqref="A1:C1"/>
    </sheetView>
  </sheetViews>
  <sheetFormatPr defaultColWidth="9" defaultRowHeight="34.5" customHeight="1" x14ac:dyDescent="0.4"/>
  <cols>
    <col min="1" max="1" width="45.875" style="1" customWidth="1"/>
    <col min="2" max="2" width="29.875" style="2" bestFit="1" customWidth="1"/>
    <col min="3" max="3" width="60.375" style="3" customWidth="1"/>
    <col min="4" max="16384" width="9" style="13"/>
  </cols>
  <sheetData>
    <row r="1" spans="1:3" ht="34.5" customHeight="1" x14ac:dyDescent="0.4">
      <c r="A1" s="266" t="s">
        <v>356</v>
      </c>
      <c r="B1" s="266"/>
      <c r="C1" s="266"/>
    </row>
    <row r="2" spans="1:3" ht="34.5" customHeight="1" x14ac:dyDescent="0.4">
      <c r="A2" s="267"/>
      <c r="B2" s="267"/>
      <c r="C2" s="267"/>
    </row>
    <row r="3" spans="1:3" ht="34.5" customHeight="1" x14ac:dyDescent="0.4">
      <c r="A3" s="268" t="s">
        <v>345</v>
      </c>
      <c r="B3" s="268"/>
      <c r="C3" s="131" t="s">
        <v>143</v>
      </c>
    </row>
    <row r="4" spans="1:3" ht="34.5" customHeight="1" x14ac:dyDescent="0.4">
      <c r="A4" s="7" t="s">
        <v>346</v>
      </c>
      <c r="B4" s="8" t="s">
        <v>276</v>
      </c>
      <c r="C4" s="132"/>
    </row>
    <row r="5" spans="1:3" ht="34.5" customHeight="1" x14ac:dyDescent="0.4">
      <c r="A5" s="7" t="s">
        <v>347</v>
      </c>
      <c r="B5" s="8" t="s">
        <v>348</v>
      </c>
      <c r="C5" s="132"/>
    </row>
    <row r="6" spans="1:3" ht="34.5" customHeight="1" x14ac:dyDescent="0.4">
      <c r="A6" s="7" t="s">
        <v>105</v>
      </c>
      <c r="B6" s="8" t="s">
        <v>128</v>
      </c>
      <c r="C6" s="132"/>
    </row>
    <row r="7" spans="1:3" ht="34.5" customHeight="1" x14ac:dyDescent="0.4">
      <c r="A7" s="7" t="s">
        <v>366</v>
      </c>
      <c r="B7" s="10" t="s">
        <v>135</v>
      </c>
      <c r="C7" s="132"/>
    </row>
    <row r="8" spans="1:3" ht="34.5" customHeight="1" x14ac:dyDescent="0.4">
      <c r="A8" s="7" t="s">
        <v>136</v>
      </c>
      <c r="B8" s="10" t="s">
        <v>137</v>
      </c>
      <c r="C8" s="132"/>
    </row>
    <row r="9" spans="1:3" ht="34.5" customHeight="1" x14ac:dyDescent="0.4">
      <c r="A9" s="7" t="s">
        <v>100</v>
      </c>
      <c r="B9" s="10" t="s">
        <v>138</v>
      </c>
      <c r="C9" s="132"/>
    </row>
    <row r="10" spans="1:3" ht="34.5" customHeight="1" x14ac:dyDescent="0.4">
      <c r="A10" s="7" t="s">
        <v>349</v>
      </c>
      <c r="B10" s="8" t="s">
        <v>350</v>
      </c>
      <c r="C10" s="132"/>
    </row>
    <row r="11" spans="1:3" ht="34.5" customHeight="1" x14ac:dyDescent="0.4">
      <c r="A11" s="7" t="s">
        <v>351</v>
      </c>
      <c r="B11" s="8" t="s">
        <v>352</v>
      </c>
      <c r="C11" s="132"/>
    </row>
    <row r="12" spans="1:3" ht="34.5" customHeight="1" x14ac:dyDescent="0.4">
      <c r="A12" s="7" t="s">
        <v>354</v>
      </c>
      <c r="B12" s="8" t="s">
        <v>353</v>
      </c>
      <c r="C12" s="132"/>
    </row>
    <row r="13" spans="1:3" ht="34.5" customHeight="1" x14ac:dyDescent="0.4">
      <c r="A13" s="7" t="s">
        <v>355</v>
      </c>
      <c r="B13" s="8" t="s">
        <v>348</v>
      </c>
      <c r="C13" s="132"/>
    </row>
  </sheetData>
  <dataConsolidate/>
  <mergeCells count="3">
    <mergeCell ref="A1:C1"/>
    <mergeCell ref="A2:C2"/>
    <mergeCell ref="A3:B3"/>
  </mergeCells>
  <phoneticPr fontId="13"/>
  <hyperlinks>
    <hyperlink ref="B9" r:id="rId1" xr:uid="{CDA16F22-FC41-4E8F-8353-E5A0082AADB3}"/>
  </hyperlinks>
  <printOptions horizontalCentered="1"/>
  <pageMargins left="0.23622047244094491" right="0.23622047244094491" top="0.35433070866141736" bottom="0.35433070866141736" header="0.31496062992125984" footer="0.31496062992125984"/>
  <pageSetup paperSize="8" scale="93" orientation="landscape" r:id="rId2"/>
  <headerFooter>
    <oddHeader>&amp;R&amp;D</oddHead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073B1-1BBF-4914-AD65-185BE0627784}">
  <sheetPr>
    <tabColor rgb="FFFFFF00"/>
  </sheetPr>
  <dimension ref="A1:J123"/>
  <sheetViews>
    <sheetView showGridLines="0" zoomScale="110" zoomScaleNormal="110" zoomScaleSheetLayoutView="80" workbookViewId="0">
      <pane ySplit="5" topLeftCell="A15" activePane="bottomLeft" state="frozen"/>
      <selection pane="bottomLeft" activeCell="C17" sqref="C17:D17"/>
    </sheetView>
    <sheetView workbookViewId="1">
      <selection activeCell="A2" sqref="A2"/>
    </sheetView>
  </sheetViews>
  <sheetFormatPr defaultRowHeight="19.5" x14ac:dyDescent="0.4"/>
  <cols>
    <col min="1" max="1" width="38.125" style="1" bestFit="1" customWidth="1"/>
    <col min="2" max="2" width="29.875" style="2" bestFit="1" customWidth="1"/>
    <col min="3" max="3" width="20" style="3" customWidth="1"/>
    <col min="4" max="8" width="20" customWidth="1"/>
  </cols>
  <sheetData>
    <row r="1" spans="1:10" ht="30" x14ac:dyDescent="0.4">
      <c r="A1" s="266" t="s">
        <v>206</v>
      </c>
      <c r="B1" s="266"/>
      <c r="C1" s="266"/>
      <c r="D1" s="266"/>
      <c r="E1" s="266"/>
      <c r="F1" s="266"/>
      <c r="G1" s="266"/>
      <c r="H1" s="266"/>
    </row>
    <row r="2" spans="1:10" s="13" customFormat="1" ht="22.5" customHeight="1" x14ac:dyDescent="0.4">
      <c r="A2" s="241"/>
      <c r="B2" s="241"/>
      <c r="C2" s="241"/>
      <c r="D2" s="241"/>
      <c r="E2" s="241"/>
      <c r="F2" s="241"/>
      <c r="G2" s="241"/>
      <c r="H2" s="241"/>
    </row>
    <row r="3" spans="1:10" s="253" customFormat="1" ht="25.5" x14ac:dyDescent="0.4">
      <c r="A3" s="251"/>
      <c r="B3" s="252" t="s">
        <v>447</v>
      </c>
      <c r="C3" s="251"/>
      <c r="D3" s="264" t="s">
        <v>446</v>
      </c>
      <c r="E3" s="265"/>
      <c r="H3" s="251"/>
    </row>
    <row r="4" spans="1:10" ht="12.75" customHeight="1" x14ac:dyDescent="0.4">
      <c r="A4" s="267"/>
      <c r="B4" s="267"/>
      <c r="C4" s="267"/>
      <c r="D4" s="267"/>
      <c r="E4" s="267"/>
      <c r="F4" s="267"/>
      <c r="G4" s="267"/>
      <c r="H4" s="267"/>
    </row>
    <row r="5" spans="1:10" ht="20.25" thickBot="1" x14ac:dyDescent="0.45">
      <c r="A5" s="163" t="s">
        <v>184</v>
      </c>
      <c r="B5" s="163" t="s">
        <v>373</v>
      </c>
      <c r="C5" s="297" t="s">
        <v>143</v>
      </c>
      <c r="D5" s="298"/>
      <c r="E5" s="298"/>
      <c r="F5" s="298"/>
      <c r="G5" s="298"/>
      <c r="H5" s="299"/>
      <c r="J5" s="13"/>
    </row>
    <row r="6" spans="1:10" thickTop="1" x14ac:dyDescent="0.4">
      <c r="A6" s="243" t="s">
        <v>140</v>
      </c>
      <c r="B6" s="162" t="s">
        <v>126</v>
      </c>
      <c r="C6" s="300"/>
      <c r="D6" s="301"/>
      <c r="E6" s="302" t="s">
        <v>445</v>
      </c>
      <c r="F6" s="303"/>
      <c r="G6" s="303"/>
      <c r="H6" s="304"/>
    </row>
    <row r="7" spans="1:10" ht="18.75" x14ac:dyDescent="0.4">
      <c r="A7" s="242" t="s">
        <v>141</v>
      </c>
      <c r="B7" s="8" t="s">
        <v>127</v>
      </c>
      <c r="C7" s="300"/>
      <c r="D7" s="301"/>
      <c r="E7" s="302"/>
      <c r="F7" s="303"/>
      <c r="G7" s="303"/>
      <c r="H7" s="304"/>
    </row>
    <row r="8" spans="1:10" ht="18.75" x14ac:dyDescent="0.4">
      <c r="A8" s="242" t="s">
        <v>105</v>
      </c>
      <c r="B8" s="8" t="s">
        <v>128</v>
      </c>
      <c r="C8" s="300"/>
      <c r="D8" s="301"/>
      <c r="E8" s="302"/>
      <c r="F8" s="303"/>
      <c r="G8" s="303"/>
      <c r="H8" s="304"/>
    </row>
    <row r="9" spans="1:10" ht="18.75" x14ac:dyDescent="0.4">
      <c r="A9" s="242" t="s">
        <v>129</v>
      </c>
      <c r="B9" s="8" t="s">
        <v>142</v>
      </c>
      <c r="C9" s="300"/>
      <c r="D9" s="301"/>
      <c r="E9" s="302"/>
      <c r="F9" s="303"/>
      <c r="G9" s="303"/>
      <c r="H9" s="304"/>
    </row>
    <row r="10" spans="1:10" ht="18.75" x14ac:dyDescent="0.4">
      <c r="A10" s="242" t="s">
        <v>125</v>
      </c>
      <c r="B10" s="9">
        <v>36525</v>
      </c>
      <c r="C10" s="330"/>
      <c r="D10" s="301"/>
      <c r="E10" s="302"/>
      <c r="F10" s="303"/>
      <c r="G10" s="303"/>
      <c r="H10" s="304"/>
    </row>
    <row r="11" spans="1:10" ht="18.75" x14ac:dyDescent="0.4">
      <c r="A11" s="242" t="s">
        <v>132</v>
      </c>
      <c r="B11" s="8" t="s">
        <v>133</v>
      </c>
      <c r="C11" s="300"/>
      <c r="D11" s="301"/>
      <c r="E11" s="302"/>
      <c r="F11" s="303"/>
      <c r="G11" s="303"/>
      <c r="H11" s="304"/>
    </row>
    <row r="12" spans="1:10" ht="18.75" x14ac:dyDescent="0.4">
      <c r="A12" s="242" t="s">
        <v>130</v>
      </c>
      <c r="B12" s="8" t="s">
        <v>131</v>
      </c>
      <c r="C12" s="300"/>
      <c r="D12" s="301"/>
      <c r="E12" s="302"/>
      <c r="F12" s="303"/>
      <c r="G12" s="303"/>
      <c r="H12" s="304"/>
    </row>
    <row r="13" spans="1:10" ht="37.5" customHeight="1" x14ac:dyDescent="0.4">
      <c r="A13" s="242" t="s">
        <v>134</v>
      </c>
      <c r="B13" s="10" t="s">
        <v>135</v>
      </c>
      <c r="C13" s="300"/>
      <c r="D13" s="301"/>
      <c r="E13" s="302"/>
      <c r="F13" s="303"/>
      <c r="G13" s="303"/>
      <c r="H13" s="304"/>
    </row>
    <row r="14" spans="1:10" ht="18.75" x14ac:dyDescent="0.4">
      <c r="A14" s="245" t="s">
        <v>139</v>
      </c>
      <c r="B14" s="10">
        <v>1234567</v>
      </c>
      <c r="C14" s="300"/>
      <c r="D14" s="301"/>
      <c r="E14" s="302"/>
      <c r="F14" s="303"/>
      <c r="G14" s="303"/>
      <c r="H14" s="304"/>
    </row>
    <row r="15" spans="1:10" ht="18.75" x14ac:dyDescent="0.4">
      <c r="A15" s="245" t="s">
        <v>144</v>
      </c>
      <c r="B15" s="9">
        <v>36525</v>
      </c>
      <c r="C15" s="300"/>
      <c r="D15" s="301"/>
      <c r="E15" s="302"/>
      <c r="F15" s="303"/>
      <c r="G15" s="303"/>
      <c r="H15" s="304"/>
    </row>
    <row r="16" spans="1:10" ht="18.75" x14ac:dyDescent="0.4">
      <c r="A16" s="245" t="s">
        <v>145</v>
      </c>
      <c r="B16" s="9">
        <v>36525</v>
      </c>
      <c r="C16" s="300"/>
      <c r="D16" s="301"/>
      <c r="E16" s="302"/>
      <c r="F16" s="303"/>
      <c r="G16" s="303"/>
      <c r="H16" s="304"/>
    </row>
    <row r="17" spans="1:8" ht="18.75" x14ac:dyDescent="0.4">
      <c r="A17" s="245" t="s">
        <v>136</v>
      </c>
      <c r="B17" s="10" t="s">
        <v>137</v>
      </c>
      <c r="C17" s="300"/>
      <c r="D17" s="301"/>
      <c r="E17" s="302"/>
      <c r="F17" s="303"/>
      <c r="G17" s="303"/>
      <c r="H17" s="304"/>
    </row>
    <row r="18" spans="1:8" ht="18.75" x14ac:dyDescent="0.4">
      <c r="A18" s="242" t="s">
        <v>100</v>
      </c>
      <c r="B18" s="10" t="s">
        <v>138</v>
      </c>
      <c r="C18" s="300"/>
      <c r="D18" s="301"/>
      <c r="E18" s="302"/>
      <c r="F18" s="303"/>
      <c r="G18" s="303"/>
      <c r="H18" s="304"/>
    </row>
    <row r="19" spans="1:8" s="13" customFormat="1" ht="18.75" x14ac:dyDescent="0.4">
      <c r="A19" s="242" t="s">
        <v>367</v>
      </c>
      <c r="B19" s="10" t="s">
        <v>368</v>
      </c>
      <c r="C19" s="300"/>
      <c r="D19" s="301"/>
      <c r="E19" s="302"/>
      <c r="F19" s="303"/>
      <c r="G19" s="303"/>
      <c r="H19" s="304"/>
    </row>
    <row r="20" spans="1:8" ht="18.75" x14ac:dyDescent="0.4">
      <c r="A20" s="242" t="s">
        <v>146</v>
      </c>
      <c r="B20" s="8">
        <v>3</v>
      </c>
      <c r="C20" s="300"/>
      <c r="D20" s="301"/>
      <c r="E20" s="302"/>
      <c r="F20" s="303"/>
      <c r="G20" s="303"/>
      <c r="H20" s="304"/>
    </row>
    <row r="21" spans="1:8" ht="18.75" x14ac:dyDescent="0.4">
      <c r="A21" s="242" t="s">
        <v>147</v>
      </c>
      <c r="B21" s="8" t="s">
        <v>148</v>
      </c>
      <c r="C21" s="300"/>
      <c r="D21" s="301"/>
      <c r="E21" s="302"/>
      <c r="F21" s="303"/>
      <c r="G21" s="303"/>
      <c r="H21" s="304"/>
    </row>
    <row r="22" spans="1:8" ht="37.5" x14ac:dyDescent="0.4">
      <c r="A22" s="242" t="s">
        <v>149</v>
      </c>
      <c r="B22" s="8" t="s">
        <v>148</v>
      </c>
      <c r="C22" s="300"/>
      <c r="D22" s="301"/>
      <c r="E22" s="305"/>
      <c r="F22" s="306"/>
      <c r="G22" s="306"/>
      <c r="H22" s="307"/>
    </row>
    <row r="23" spans="1:8" ht="19.5" customHeight="1" x14ac:dyDescent="0.4">
      <c r="A23" s="268" t="s">
        <v>161</v>
      </c>
      <c r="B23" s="268"/>
      <c r="C23" s="218" t="s">
        <v>155</v>
      </c>
      <c r="D23" s="219" t="s">
        <v>153</v>
      </c>
      <c r="E23" s="220" t="s">
        <v>154</v>
      </c>
      <c r="F23" s="220" t="s">
        <v>160</v>
      </c>
      <c r="G23" s="220" t="s">
        <v>167</v>
      </c>
      <c r="H23" s="327"/>
    </row>
    <row r="24" spans="1:8" x14ac:dyDescent="0.4">
      <c r="A24" s="242" t="s">
        <v>156</v>
      </c>
      <c r="B24" s="9">
        <v>36525</v>
      </c>
      <c r="C24" s="221"/>
      <c r="D24" s="221"/>
      <c r="E24" s="221"/>
      <c r="F24" s="221"/>
      <c r="G24" s="221"/>
      <c r="H24" s="328"/>
    </row>
    <row r="25" spans="1:8" x14ac:dyDescent="0.4">
      <c r="A25" s="242" t="s">
        <v>157</v>
      </c>
      <c r="B25" s="9">
        <v>36525</v>
      </c>
      <c r="C25" s="221"/>
      <c r="D25" s="221"/>
      <c r="E25" s="221"/>
      <c r="F25" s="221"/>
      <c r="G25" s="221"/>
      <c r="H25" s="328"/>
    </row>
    <row r="26" spans="1:8" x14ac:dyDescent="0.4">
      <c r="A26" s="242" t="s">
        <v>158</v>
      </c>
      <c r="B26" s="8" t="s">
        <v>275</v>
      </c>
      <c r="C26" s="222"/>
      <c r="D26" s="222"/>
      <c r="E26" s="223"/>
      <c r="F26" s="223"/>
      <c r="G26" s="223"/>
      <c r="H26" s="328"/>
    </row>
    <row r="27" spans="1:8" x14ac:dyDescent="0.4">
      <c r="A27" s="242" t="s">
        <v>159</v>
      </c>
      <c r="B27" s="8" t="s">
        <v>279</v>
      </c>
      <c r="C27" s="222"/>
      <c r="D27" s="222"/>
      <c r="E27" s="222"/>
      <c r="F27" s="222"/>
      <c r="G27" s="222"/>
      <c r="H27" s="329"/>
    </row>
    <row r="28" spans="1:8" ht="19.5" customHeight="1" x14ac:dyDescent="0.4">
      <c r="A28" s="268" t="s">
        <v>194</v>
      </c>
      <c r="B28" s="268"/>
      <c r="C28" s="218" t="s">
        <v>155</v>
      </c>
      <c r="D28" s="219" t="s">
        <v>153</v>
      </c>
      <c r="E28" s="220" t="s">
        <v>154</v>
      </c>
      <c r="F28" s="280"/>
      <c r="G28" s="281"/>
      <c r="H28" s="282"/>
    </row>
    <row r="29" spans="1:8" x14ac:dyDescent="0.4">
      <c r="A29" s="242" t="s">
        <v>162</v>
      </c>
      <c r="B29" s="9">
        <v>36525</v>
      </c>
      <c r="C29" s="221"/>
      <c r="D29" s="221"/>
      <c r="E29" s="221"/>
      <c r="F29" s="283"/>
      <c r="G29" s="284"/>
      <c r="H29" s="285"/>
    </row>
    <row r="30" spans="1:8" x14ac:dyDescent="0.4">
      <c r="A30" s="242" t="s">
        <v>150</v>
      </c>
      <c r="B30" s="8" t="s">
        <v>228</v>
      </c>
      <c r="C30" s="224"/>
      <c r="D30" s="224"/>
      <c r="E30" s="224"/>
      <c r="F30" s="283"/>
      <c r="G30" s="284"/>
      <c r="H30" s="285"/>
    </row>
    <row r="31" spans="1:8" x14ac:dyDescent="0.4">
      <c r="A31" s="242" t="s">
        <v>151</v>
      </c>
      <c r="B31" s="8" t="s">
        <v>229</v>
      </c>
      <c r="C31" s="224"/>
      <c r="D31" s="224"/>
      <c r="E31" s="224"/>
      <c r="F31" s="283"/>
      <c r="G31" s="284"/>
      <c r="H31" s="285"/>
    </row>
    <row r="32" spans="1:8" x14ac:dyDescent="0.4">
      <c r="A32" s="242" t="s">
        <v>152</v>
      </c>
      <c r="B32" s="8" t="s">
        <v>276</v>
      </c>
      <c r="C32" s="224"/>
      <c r="D32" s="224"/>
      <c r="E32" s="224"/>
      <c r="F32" s="286"/>
      <c r="G32" s="287"/>
      <c r="H32" s="288"/>
    </row>
    <row r="33" spans="1:8" ht="34.5" customHeight="1" x14ac:dyDescent="0.4">
      <c r="A33" s="268" t="s">
        <v>61</v>
      </c>
      <c r="B33" s="268"/>
      <c r="C33" s="308" t="s">
        <v>208</v>
      </c>
      <c r="D33" s="308"/>
      <c r="E33" s="325" t="s">
        <v>209</v>
      </c>
      <c r="F33" s="325"/>
      <c r="G33" s="325" t="s">
        <v>210</v>
      </c>
      <c r="H33" s="325"/>
    </row>
    <row r="34" spans="1:8" x14ac:dyDescent="0.4">
      <c r="A34" s="242" t="s">
        <v>166</v>
      </c>
      <c r="B34" s="8" t="s">
        <v>214</v>
      </c>
      <c r="C34" s="278"/>
      <c r="D34" s="278"/>
      <c r="E34" s="278"/>
      <c r="F34" s="278"/>
      <c r="G34" s="278"/>
      <c r="H34" s="278"/>
    </row>
    <row r="35" spans="1:8" ht="37.5" x14ac:dyDescent="0.4">
      <c r="A35" s="246" t="s">
        <v>165</v>
      </c>
      <c r="B35" s="10" t="s">
        <v>135</v>
      </c>
      <c r="C35" s="278"/>
      <c r="D35" s="278"/>
      <c r="E35" s="278"/>
      <c r="F35" s="278"/>
      <c r="G35" s="278"/>
      <c r="H35" s="278"/>
    </row>
    <row r="36" spans="1:8" ht="18.75" x14ac:dyDescent="0.4">
      <c r="A36" s="242" t="s">
        <v>163</v>
      </c>
      <c r="B36" s="9">
        <v>36525</v>
      </c>
      <c r="C36" s="310"/>
      <c r="D36" s="311"/>
      <c r="E36" s="310"/>
      <c r="F36" s="311"/>
      <c r="G36" s="310"/>
      <c r="H36" s="311"/>
    </row>
    <row r="37" spans="1:8" ht="18.75" x14ac:dyDescent="0.4">
      <c r="A37" s="242" t="s">
        <v>164</v>
      </c>
      <c r="B37" s="9">
        <v>36525</v>
      </c>
      <c r="C37" s="310"/>
      <c r="D37" s="311"/>
      <c r="E37" s="310"/>
      <c r="F37" s="311"/>
      <c r="G37" s="310"/>
      <c r="H37" s="311"/>
    </row>
    <row r="38" spans="1:8" s="6" customFormat="1" ht="18.75" x14ac:dyDescent="0.4">
      <c r="A38" s="242" t="s">
        <v>280</v>
      </c>
      <c r="B38" s="57">
        <v>0</v>
      </c>
      <c r="C38" s="315"/>
      <c r="D38" s="316"/>
      <c r="E38" s="315"/>
      <c r="F38" s="316"/>
      <c r="G38" s="315"/>
      <c r="H38" s="316"/>
    </row>
    <row r="39" spans="1:8" ht="33" customHeight="1" x14ac:dyDescent="0.4">
      <c r="A39" s="268" t="s">
        <v>61</v>
      </c>
      <c r="B39" s="268"/>
      <c r="C39" s="308" t="s">
        <v>211</v>
      </c>
      <c r="D39" s="308"/>
      <c r="E39" s="325" t="s">
        <v>212</v>
      </c>
      <c r="F39" s="325"/>
      <c r="G39" s="325" t="s">
        <v>212</v>
      </c>
      <c r="H39" s="325"/>
    </row>
    <row r="40" spans="1:8" x14ac:dyDescent="0.4">
      <c r="A40" s="242" t="s">
        <v>166</v>
      </c>
      <c r="B40" s="8" t="s">
        <v>213</v>
      </c>
      <c r="C40" s="278"/>
      <c r="D40" s="278"/>
      <c r="E40" s="326"/>
      <c r="F40" s="326"/>
      <c r="G40" s="326"/>
      <c r="H40" s="326"/>
    </row>
    <row r="41" spans="1:8" ht="37.5" x14ac:dyDescent="0.4">
      <c r="A41" s="246" t="s">
        <v>165</v>
      </c>
      <c r="B41" s="10" t="s">
        <v>135</v>
      </c>
      <c r="C41" s="278"/>
      <c r="D41" s="278"/>
      <c r="E41" s="340"/>
      <c r="F41" s="340"/>
      <c r="G41" s="340"/>
      <c r="H41" s="340"/>
    </row>
    <row r="42" spans="1:8" ht="18.75" x14ac:dyDescent="0.4">
      <c r="A42" s="242" t="s">
        <v>163</v>
      </c>
      <c r="B42" s="9">
        <v>36525</v>
      </c>
      <c r="C42" s="310"/>
      <c r="D42" s="311"/>
      <c r="E42" s="310"/>
      <c r="F42" s="311"/>
      <c r="G42" s="310"/>
      <c r="H42" s="311"/>
    </row>
    <row r="43" spans="1:8" ht="18.75" x14ac:dyDescent="0.4">
      <c r="A43" s="242" t="s">
        <v>164</v>
      </c>
      <c r="B43" s="9">
        <v>36525</v>
      </c>
      <c r="C43" s="310"/>
      <c r="D43" s="311"/>
      <c r="E43" s="310"/>
      <c r="F43" s="311"/>
      <c r="G43" s="310"/>
      <c r="H43" s="311"/>
    </row>
    <row r="44" spans="1:8" s="6" customFormat="1" ht="18.75" x14ac:dyDescent="0.4">
      <c r="A44" s="242" t="s">
        <v>280</v>
      </c>
      <c r="B44" s="57">
        <v>0</v>
      </c>
      <c r="C44" s="315"/>
      <c r="D44" s="316"/>
      <c r="E44" s="315"/>
      <c r="F44" s="316"/>
      <c r="G44" s="315"/>
      <c r="H44" s="316"/>
    </row>
    <row r="45" spans="1:8" s="6" customFormat="1" ht="18.75" x14ac:dyDescent="0.4">
      <c r="A45" s="268" t="s">
        <v>196</v>
      </c>
      <c r="B45" s="268"/>
      <c r="C45" s="325" t="s">
        <v>155</v>
      </c>
      <c r="D45" s="325"/>
      <c r="E45" s="325" t="s">
        <v>199</v>
      </c>
      <c r="F45" s="325"/>
      <c r="G45" s="325" t="s">
        <v>198</v>
      </c>
      <c r="H45" s="325"/>
    </row>
    <row r="46" spans="1:8" s="6" customFormat="1" x14ac:dyDescent="0.4">
      <c r="A46" s="242" t="s">
        <v>166</v>
      </c>
      <c r="B46" s="8" t="s">
        <v>216</v>
      </c>
      <c r="C46" s="278"/>
      <c r="D46" s="278"/>
      <c r="E46" s="278"/>
      <c r="F46" s="278"/>
      <c r="G46" s="278"/>
      <c r="H46" s="278"/>
    </row>
    <row r="47" spans="1:8" s="6" customFormat="1" ht="37.5" x14ac:dyDescent="0.4">
      <c r="A47" s="246" t="s">
        <v>165</v>
      </c>
      <c r="B47" s="10" t="s">
        <v>135</v>
      </c>
      <c r="C47" s="278"/>
      <c r="D47" s="278"/>
      <c r="E47" s="278"/>
      <c r="F47" s="278"/>
      <c r="G47" s="278"/>
      <c r="H47" s="278"/>
    </row>
    <row r="48" spans="1:8" s="6" customFormat="1" ht="18.75" x14ac:dyDescent="0.4">
      <c r="A48" s="242" t="s">
        <v>169</v>
      </c>
      <c r="B48" s="9">
        <v>36525</v>
      </c>
      <c r="C48" s="310"/>
      <c r="D48" s="311"/>
      <c r="E48" s="310"/>
      <c r="F48" s="311"/>
      <c r="G48" s="310"/>
      <c r="H48" s="311"/>
    </row>
    <row r="49" spans="1:8" s="6" customFormat="1" ht="18.75" x14ac:dyDescent="0.4">
      <c r="A49" s="242" t="s">
        <v>170</v>
      </c>
      <c r="B49" s="9">
        <v>36525</v>
      </c>
      <c r="C49" s="310"/>
      <c r="D49" s="311"/>
      <c r="E49" s="310"/>
      <c r="F49" s="311"/>
      <c r="G49" s="310"/>
      <c r="H49" s="311"/>
    </row>
    <row r="50" spans="1:8" s="6" customFormat="1" x14ac:dyDescent="0.4">
      <c r="A50" s="242" t="s">
        <v>168</v>
      </c>
      <c r="B50" s="8">
        <v>400</v>
      </c>
      <c r="C50" s="309"/>
      <c r="D50" s="309"/>
      <c r="E50" s="309"/>
      <c r="F50" s="309"/>
      <c r="G50" s="309"/>
      <c r="H50" s="309"/>
    </row>
    <row r="51" spans="1:8" ht="18.75" x14ac:dyDescent="0.4">
      <c r="A51" s="268" t="s">
        <v>195</v>
      </c>
      <c r="B51" s="268"/>
      <c r="C51" s="325" t="s">
        <v>155</v>
      </c>
      <c r="D51" s="325"/>
      <c r="E51" s="325" t="s">
        <v>199</v>
      </c>
      <c r="F51" s="325"/>
      <c r="G51" s="325" t="s">
        <v>198</v>
      </c>
      <c r="H51" s="325"/>
    </row>
    <row r="52" spans="1:8" x14ac:dyDescent="0.4">
      <c r="A52" s="242" t="s">
        <v>93</v>
      </c>
      <c r="B52" s="8" t="s">
        <v>215</v>
      </c>
      <c r="C52" s="278"/>
      <c r="D52" s="278"/>
      <c r="E52" s="278"/>
      <c r="F52" s="278"/>
      <c r="G52" s="278"/>
      <c r="H52" s="278"/>
    </row>
    <row r="53" spans="1:8" ht="37.5" x14ac:dyDescent="0.4">
      <c r="A53" s="246" t="s">
        <v>165</v>
      </c>
      <c r="B53" s="10" t="s">
        <v>135</v>
      </c>
      <c r="C53" s="278"/>
      <c r="D53" s="278"/>
      <c r="E53" s="278"/>
      <c r="F53" s="278"/>
      <c r="G53" s="278"/>
      <c r="H53" s="278"/>
    </row>
    <row r="54" spans="1:8" ht="18.75" x14ac:dyDescent="0.4">
      <c r="A54" s="242" t="s">
        <v>443</v>
      </c>
      <c r="B54" s="9">
        <v>36525</v>
      </c>
      <c r="C54" s="310"/>
      <c r="D54" s="311"/>
      <c r="E54" s="310"/>
      <c r="F54" s="311"/>
      <c r="G54" s="310"/>
      <c r="H54" s="311"/>
    </row>
    <row r="55" spans="1:8" ht="18.75" x14ac:dyDescent="0.4">
      <c r="A55" s="242" t="s">
        <v>444</v>
      </c>
      <c r="B55" s="9">
        <v>36525</v>
      </c>
      <c r="C55" s="310"/>
      <c r="D55" s="311"/>
      <c r="E55" s="310"/>
      <c r="F55" s="311"/>
      <c r="G55" s="310"/>
      <c r="H55" s="311"/>
    </row>
    <row r="56" spans="1:8" s="13" customFormat="1" x14ac:dyDescent="0.4">
      <c r="A56" s="242" t="s">
        <v>283</v>
      </c>
      <c r="B56" s="8">
        <v>1</v>
      </c>
      <c r="C56" s="309"/>
      <c r="D56" s="309"/>
      <c r="E56" s="309"/>
      <c r="F56" s="309"/>
      <c r="G56" s="309"/>
      <c r="H56" s="309"/>
    </row>
    <row r="57" spans="1:8" ht="30.75" customHeight="1" x14ac:dyDescent="0.4">
      <c r="A57" s="268" t="s">
        <v>197</v>
      </c>
      <c r="B57" s="268"/>
      <c r="C57" s="4" t="s">
        <v>155</v>
      </c>
      <c r="D57" s="5" t="s">
        <v>153</v>
      </c>
      <c r="E57" s="152"/>
      <c r="F57" s="146"/>
      <c r="G57" s="146"/>
      <c r="H57" s="147"/>
    </row>
    <row r="58" spans="1:8" x14ac:dyDescent="0.4">
      <c r="A58" s="242" t="s">
        <v>171</v>
      </c>
      <c r="B58" s="8" t="s">
        <v>176</v>
      </c>
      <c r="C58" s="222"/>
      <c r="D58" s="223"/>
      <c r="E58" s="153"/>
      <c r="F58" s="148"/>
      <c r="G58" s="148"/>
      <c r="H58" s="149"/>
    </row>
    <row r="59" spans="1:8" x14ac:dyDescent="0.4">
      <c r="A59" s="244" t="s">
        <v>172</v>
      </c>
      <c r="B59" s="8" t="s">
        <v>177</v>
      </c>
      <c r="C59" s="222"/>
      <c r="D59" s="223"/>
      <c r="E59" s="153"/>
      <c r="F59" s="148"/>
      <c r="G59" s="148"/>
      <c r="H59" s="149"/>
    </row>
    <row r="60" spans="1:8" x14ac:dyDescent="0.4">
      <c r="A60" s="244" t="s">
        <v>173</v>
      </c>
      <c r="B60" s="9">
        <v>36525</v>
      </c>
      <c r="C60" s="221"/>
      <c r="D60" s="221"/>
      <c r="E60" s="153"/>
      <c r="F60" s="148"/>
      <c r="G60" s="148"/>
      <c r="H60" s="149"/>
    </row>
    <row r="61" spans="1:8" x14ac:dyDescent="0.4">
      <c r="A61" s="244" t="s">
        <v>174</v>
      </c>
      <c r="B61" s="8" t="s">
        <v>178</v>
      </c>
      <c r="C61" s="222"/>
      <c r="D61" s="222"/>
      <c r="E61" s="153"/>
      <c r="F61" s="148"/>
      <c r="G61" s="148"/>
      <c r="H61" s="149"/>
    </row>
    <row r="62" spans="1:8" x14ac:dyDescent="0.4">
      <c r="A62" s="244" t="s">
        <v>175</v>
      </c>
      <c r="B62" s="8">
        <v>70</v>
      </c>
      <c r="C62" s="222"/>
      <c r="D62" s="222"/>
      <c r="E62" s="153"/>
      <c r="F62" s="148"/>
      <c r="G62" s="148"/>
      <c r="H62" s="149"/>
    </row>
    <row r="63" spans="1:8" x14ac:dyDescent="0.4">
      <c r="A63" s="268" t="s">
        <v>182</v>
      </c>
      <c r="B63" s="268"/>
      <c r="C63" s="317"/>
      <c r="D63" s="318"/>
      <c r="E63" s="153"/>
      <c r="F63" s="148"/>
      <c r="G63" s="148"/>
      <c r="H63" s="149"/>
    </row>
    <row r="64" spans="1:8" s="13" customFormat="1" ht="18.75" x14ac:dyDescent="0.4">
      <c r="A64" s="247" t="s">
        <v>287</v>
      </c>
      <c r="B64" s="157" t="s">
        <v>288</v>
      </c>
      <c r="C64" s="322"/>
      <c r="D64" s="322"/>
      <c r="E64" s="156" t="s">
        <v>370</v>
      </c>
      <c r="F64" s="148"/>
      <c r="G64" s="148"/>
      <c r="H64" s="149"/>
    </row>
    <row r="65" spans="1:8" s="13" customFormat="1" x14ac:dyDescent="0.4">
      <c r="A65" s="248" t="s">
        <v>289</v>
      </c>
      <c r="B65" s="158" t="s">
        <v>290</v>
      </c>
      <c r="C65" s="321"/>
      <c r="D65" s="321"/>
      <c r="E65" s="156" t="s">
        <v>379</v>
      </c>
      <c r="F65" s="148"/>
      <c r="G65" s="148"/>
      <c r="H65" s="149"/>
    </row>
    <row r="66" spans="1:8" x14ac:dyDescent="0.4">
      <c r="A66" s="249" t="s">
        <v>291</v>
      </c>
      <c r="B66" s="157" t="s">
        <v>148</v>
      </c>
      <c r="C66" s="323"/>
      <c r="D66" s="323"/>
      <c r="E66" s="156" t="s">
        <v>372</v>
      </c>
      <c r="F66" s="155" t="s">
        <v>369</v>
      </c>
      <c r="G66" s="148"/>
      <c r="H66" s="149"/>
    </row>
    <row r="67" spans="1:8" s="13" customFormat="1" x14ac:dyDescent="0.4">
      <c r="A67" s="250" t="s">
        <v>293</v>
      </c>
      <c r="B67" s="159" t="s">
        <v>294</v>
      </c>
      <c r="C67" s="321"/>
      <c r="D67" s="321"/>
      <c r="E67" s="156" t="s">
        <v>379</v>
      </c>
      <c r="F67" s="148"/>
      <c r="G67" s="148"/>
      <c r="H67" s="149"/>
    </row>
    <row r="68" spans="1:8" s="13" customFormat="1" x14ac:dyDescent="0.4">
      <c r="A68" s="242" t="s">
        <v>296</v>
      </c>
      <c r="B68" s="10" t="s">
        <v>292</v>
      </c>
      <c r="C68" s="309"/>
      <c r="D68" s="309"/>
      <c r="E68" s="156" t="s">
        <v>371</v>
      </c>
      <c r="F68" s="148"/>
      <c r="G68" s="148"/>
      <c r="H68" s="149"/>
    </row>
    <row r="69" spans="1:8" s="13" customFormat="1" x14ac:dyDescent="0.4">
      <c r="A69" s="268" t="s">
        <v>207</v>
      </c>
      <c r="B69" s="268"/>
      <c r="C69" s="317"/>
      <c r="D69" s="318"/>
      <c r="E69" s="153"/>
      <c r="F69" s="148"/>
      <c r="G69" s="148"/>
      <c r="H69" s="149"/>
    </row>
    <row r="70" spans="1:8" s="13" customFormat="1" x14ac:dyDescent="0.4">
      <c r="A70" s="242" t="s">
        <v>180</v>
      </c>
      <c r="B70" s="8" t="s">
        <v>181</v>
      </c>
      <c r="C70" s="319"/>
      <c r="D70" s="320"/>
      <c r="E70" s="154"/>
      <c r="F70" s="150"/>
      <c r="G70" s="150"/>
      <c r="H70" s="151"/>
    </row>
    <row r="71" spans="1:8" ht="20.25" customHeight="1" x14ac:dyDescent="0.4">
      <c r="A71" s="268" t="s">
        <v>183</v>
      </c>
      <c r="B71" s="268"/>
      <c r="C71" s="314"/>
      <c r="D71" s="314"/>
      <c r="E71" s="314"/>
      <c r="F71" s="314"/>
      <c r="G71" s="314"/>
      <c r="H71" s="314"/>
    </row>
    <row r="72" spans="1:8" ht="189" customHeight="1" x14ac:dyDescent="0.4">
      <c r="A72" s="242" t="s">
        <v>374</v>
      </c>
      <c r="B72" s="8" t="s">
        <v>375</v>
      </c>
      <c r="C72" s="324"/>
      <c r="D72" s="324"/>
      <c r="E72" s="324"/>
      <c r="F72" s="324"/>
      <c r="G72" s="324"/>
      <c r="H72" s="324"/>
    </row>
    <row r="73" spans="1:8" s="13" customFormat="1" ht="189" customHeight="1" x14ac:dyDescent="0.4">
      <c r="A73" s="242" t="s">
        <v>377</v>
      </c>
      <c r="B73" s="8" t="s">
        <v>378</v>
      </c>
      <c r="C73" s="324"/>
      <c r="D73" s="324"/>
      <c r="E73" s="324"/>
      <c r="F73" s="324"/>
      <c r="G73" s="324"/>
      <c r="H73" s="324"/>
    </row>
    <row r="74" spans="1:8" x14ac:dyDescent="0.4">
      <c r="A74" s="268" t="s">
        <v>185</v>
      </c>
      <c r="B74" s="268"/>
      <c r="C74" s="308" t="s">
        <v>186</v>
      </c>
      <c r="D74" s="308"/>
      <c r="E74" s="308" t="s">
        <v>187</v>
      </c>
      <c r="F74" s="308"/>
      <c r="G74" s="308" t="s">
        <v>188</v>
      </c>
      <c r="H74" s="308"/>
    </row>
    <row r="75" spans="1:8" x14ac:dyDescent="0.4">
      <c r="A75" s="242" t="s">
        <v>189</v>
      </c>
      <c r="B75" s="8" t="s">
        <v>389</v>
      </c>
      <c r="C75" s="278"/>
      <c r="D75" s="278"/>
      <c r="E75" s="278"/>
      <c r="F75" s="278"/>
      <c r="G75" s="278"/>
      <c r="H75" s="278"/>
    </row>
    <row r="76" spans="1:8" ht="18.75" x14ac:dyDescent="0.4">
      <c r="A76" s="242" t="s">
        <v>125</v>
      </c>
      <c r="B76" s="9">
        <v>36525</v>
      </c>
      <c r="C76" s="310"/>
      <c r="D76" s="311"/>
      <c r="E76" s="310"/>
      <c r="F76" s="311"/>
      <c r="G76" s="310"/>
      <c r="H76" s="311"/>
    </row>
    <row r="77" spans="1:8" ht="18.75" x14ac:dyDescent="0.4">
      <c r="A77" s="245" t="s">
        <v>99</v>
      </c>
      <c r="B77" s="10" t="s">
        <v>137</v>
      </c>
      <c r="C77" s="312"/>
      <c r="D77" s="313"/>
      <c r="E77" s="312"/>
      <c r="F77" s="313"/>
      <c r="G77" s="312"/>
      <c r="H77" s="313"/>
    </row>
    <row r="78" spans="1:8" ht="37.5" x14ac:dyDescent="0.4">
      <c r="A78" s="245" t="s">
        <v>190</v>
      </c>
      <c r="B78" s="10" t="s">
        <v>135</v>
      </c>
      <c r="C78" s="278"/>
      <c r="D78" s="278"/>
      <c r="E78" s="278"/>
      <c r="F78" s="278"/>
      <c r="G78" s="278"/>
      <c r="H78" s="278"/>
    </row>
    <row r="79" spans="1:8" x14ac:dyDescent="0.4">
      <c r="A79" s="242" t="s">
        <v>91</v>
      </c>
      <c r="B79" s="8" t="s">
        <v>224</v>
      </c>
      <c r="C79" s="278"/>
      <c r="D79" s="278"/>
      <c r="E79" s="278"/>
      <c r="F79" s="278"/>
      <c r="G79" s="278"/>
      <c r="H79" s="278"/>
    </row>
    <row r="80" spans="1:8" x14ac:dyDescent="0.4">
      <c r="A80" s="245" t="s">
        <v>191</v>
      </c>
      <c r="B80" s="8" t="s">
        <v>390</v>
      </c>
      <c r="C80" s="278"/>
      <c r="D80" s="278"/>
      <c r="E80" s="278"/>
      <c r="F80" s="278"/>
      <c r="G80" s="278"/>
      <c r="H80" s="278"/>
    </row>
    <row r="81" spans="1:8" x14ac:dyDescent="0.4">
      <c r="A81" s="268" t="s">
        <v>185</v>
      </c>
      <c r="B81" s="268"/>
      <c r="C81" s="308" t="s">
        <v>386</v>
      </c>
      <c r="D81" s="308"/>
      <c r="E81" s="308" t="s">
        <v>387</v>
      </c>
      <c r="F81" s="308"/>
      <c r="G81" s="308" t="s">
        <v>388</v>
      </c>
      <c r="H81" s="308"/>
    </row>
    <row r="82" spans="1:8" x14ac:dyDescent="0.4">
      <c r="A82" s="242" t="s">
        <v>189</v>
      </c>
      <c r="B82" s="8" t="s">
        <v>389</v>
      </c>
      <c r="C82" s="278"/>
      <c r="D82" s="278"/>
      <c r="E82" s="278"/>
      <c r="F82" s="278"/>
      <c r="G82" s="278"/>
      <c r="H82" s="278"/>
    </row>
    <row r="83" spans="1:8" s="13" customFormat="1" x14ac:dyDescent="0.4">
      <c r="A83" s="242" t="s">
        <v>193</v>
      </c>
      <c r="B83" s="8" t="s">
        <v>219</v>
      </c>
      <c r="C83" s="278"/>
      <c r="D83" s="278"/>
      <c r="E83" s="225"/>
      <c r="F83" s="226"/>
      <c r="G83" s="225"/>
      <c r="H83" s="226"/>
    </row>
    <row r="84" spans="1:8" ht="18.75" x14ac:dyDescent="0.4">
      <c r="A84" s="245" t="s">
        <v>18</v>
      </c>
      <c r="B84" s="9">
        <v>36525</v>
      </c>
      <c r="C84" s="310"/>
      <c r="D84" s="311"/>
      <c r="E84" s="310"/>
      <c r="F84" s="311"/>
      <c r="G84" s="310"/>
      <c r="H84" s="311"/>
    </row>
    <row r="85" spans="1:8" ht="18.75" x14ac:dyDescent="0.4">
      <c r="A85" s="245" t="s">
        <v>99</v>
      </c>
      <c r="B85" s="10" t="s">
        <v>137</v>
      </c>
      <c r="C85" s="312"/>
      <c r="D85" s="313"/>
      <c r="E85" s="312"/>
      <c r="F85" s="313"/>
      <c r="G85" s="312"/>
      <c r="H85" s="313"/>
    </row>
    <row r="86" spans="1:8" ht="37.5" x14ac:dyDescent="0.4">
      <c r="A86" s="242" t="s">
        <v>190</v>
      </c>
      <c r="B86" s="10" t="s">
        <v>135</v>
      </c>
      <c r="C86" s="278"/>
      <c r="D86" s="278"/>
      <c r="E86" s="278"/>
      <c r="F86" s="278"/>
      <c r="G86" s="278"/>
      <c r="H86" s="278"/>
    </row>
    <row r="87" spans="1:8" x14ac:dyDescent="0.4">
      <c r="A87" s="245" t="s">
        <v>91</v>
      </c>
      <c r="B87" s="8" t="s">
        <v>277</v>
      </c>
      <c r="C87" s="278"/>
      <c r="D87" s="278"/>
      <c r="E87" s="278"/>
      <c r="F87" s="278"/>
      <c r="G87" s="278"/>
      <c r="H87" s="278"/>
    </row>
    <row r="88" spans="1:8" x14ac:dyDescent="0.4">
      <c r="A88" s="242" t="s">
        <v>191</v>
      </c>
      <c r="B88" s="8" t="s">
        <v>278</v>
      </c>
      <c r="C88" s="278"/>
      <c r="D88" s="278"/>
      <c r="E88" s="278"/>
      <c r="F88" s="278"/>
      <c r="G88" s="278"/>
      <c r="H88" s="278"/>
    </row>
    <row r="89" spans="1:8" x14ac:dyDescent="0.4">
      <c r="A89" s="268" t="s">
        <v>192</v>
      </c>
      <c r="B89" s="268"/>
      <c r="C89" s="308"/>
      <c r="D89" s="308"/>
      <c r="E89" s="308"/>
      <c r="F89" s="308"/>
      <c r="G89" s="308"/>
      <c r="H89" s="308"/>
    </row>
    <row r="90" spans="1:8" x14ac:dyDescent="0.4">
      <c r="A90" s="242" t="s">
        <v>189</v>
      </c>
      <c r="B90" s="8" t="s">
        <v>218</v>
      </c>
      <c r="C90" s="278"/>
      <c r="D90" s="278"/>
      <c r="E90" s="331"/>
      <c r="F90" s="332"/>
      <c r="G90" s="332"/>
      <c r="H90" s="333"/>
    </row>
    <row r="91" spans="1:8" x14ac:dyDescent="0.4">
      <c r="A91" s="242" t="s">
        <v>193</v>
      </c>
      <c r="B91" s="8" t="s">
        <v>219</v>
      </c>
      <c r="C91" s="278"/>
      <c r="D91" s="278"/>
      <c r="E91" s="334"/>
      <c r="F91" s="335"/>
      <c r="G91" s="335"/>
      <c r="H91" s="336"/>
    </row>
    <row r="92" spans="1:8" x14ac:dyDescent="0.4">
      <c r="A92" s="242" t="s">
        <v>38</v>
      </c>
      <c r="B92" s="8" t="s">
        <v>217</v>
      </c>
      <c r="C92" s="278"/>
      <c r="D92" s="278"/>
      <c r="E92" s="334"/>
      <c r="F92" s="335"/>
      <c r="G92" s="335"/>
      <c r="H92" s="336"/>
    </row>
    <row r="93" spans="1:8" ht="37.5" x14ac:dyDescent="0.4">
      <c r="A93" s="242" t="s">
        <v>190</v>
      </c>
      <c r="B93" s="10" t="s">
        <v>135</v>
      </c>
      <c r="C93" s="278"/>
      <c r="D93" s="278"/>
      <c r="E93" s="334"/>
      <c r="F93" s="335"/>
      <c r="G93" s="335"/>
      <c r="H93" s="336"/>
    </row>
    <row r="94" spans="1:8" x14ac:dyDescent="0.4">
      <c r="A94" s="242" t="s">
        <v>99</v>
      </c>
      <c r="B94" s="10" t="s">
        <v>137</v>
      </c>
      <c r="C94" s="278"/>
      <c r="D94" s="278"/>
      <c r="E94" s="334"/>
      <c r="F94" s="335"/>
      <c r="G94" s="335"/>
      <c r="H94" s="336"/>
    </row>
    <row r="95" spans="1:8" x14ac:dyDescent="0.4">
      <c r="A95" s="242" t="s">
        <v>91</v>
      </c>
      <c r="B95" s="8" t="s">
        <v>226</v>
      </c>
      <c r="C95" s="278"/>
      <c r="D95" s="278"/>
      <c r="E95" s="334"/>
      <c r="F95" s="335"/>
      <c r="G95" s="335"/>
      <c r="H95" s="336"/>
    </row>
    <row r="96" spans="1:8" x14ac:dyDescent="0.4">
      <c r="A96" s="242" t="s">
        <v>191</v>
      </c>
      <c r="B96" s="8" t="s">
        <v>227</v>
      </c>
      <c r="C96" s="278"/>
      <c r="D96" s="278"/>
      <c r="E96" s="334"/>
      <c r="F96" s="335"/>
      <c r="G96" s="335"/>
      <c r="H96" s="336"/>
    </row>
    <row r="97" spans="1:8" x14ac:dyDescent="0.4">
      <c r="A97" s="242" t="s">
        <v>46</v>
      </c>
      <c r="B97" s="11" t="s">
        <v>148</v>
      </c>
      <c r="C97" s="278"/>
      <c r="D97" s="278"/>
      <c r="E97" s="337"/>
      <c r="F97" s="338"/>
      <c r="G97" s="338"/>
      <c r="H97" s="339"/>
    </row>
    <row r="98" spans="1:8" s="13" customFormat="1" x14ac:dyDescent="0.4">
      <c r="A98" s="268" t="s">
        <v>448</v>
      </c>
      <c r="B98" s="268"/>
      <c r="C98" s="308"/>
      <c r="D98" s="308"/>
      <c r="E98" s="308"/>
      <c r="F98" s="308"/>
      <c r="G98" s="308"/>
      <c r="H98" s="308"/>
    </row>
    <row r="99" spans="1:8" s="13" customFormat="1" x14ac:dyDescent="0.4">
      <c r="A99" s="245" t="s">
        <v>189</v>
      </c>
      <c r="B99" s="8" t="s">
        <v>342</v>
      </c>
      <c r="C99" s="278"/>
      <c r="D99" s="278"/>
      <c r="E99" s="269"/>
      <c r="F99" s="270"/>
      <c r="G99" s="270"/>
      <c r="H99" s="271"/>
    </row>
    <row r="100" spans="1:8" s="13" customFormat="1" x14ac:dyDescent="0.4">
      <c r="A100" s="245" t="s">
        <v>193</v>
      </c>
      <c r="B100" s="8" t="s">
        <v>186</v>
      </c>
      <c r="C100" s="278"/>
      <c r="D100" s="278"/>
      <c r="E100" s="272"/>
      <c r="F100" s="273"/>
      <c r="G100" s="273"/>
      <c r="H100" s="274"/>
    </row>
    <row r="101" spans="1:8" s="13" customFormat="1" ht="37.5" x14ac:dyDescent="0.4">
      <c r="A101" s="245" t="s">
        <v>190</v>
      </c>
      <c r="B101" s="10" t="s">
        <v>135</v>
      </c>
      <c r="C101" s="278"/>
      <c r="D101" s="278"/>
      <c r="E101" s="272"/>
      <c r="F101" s="273"/>
      <c r="G101" s="273"/>
      <c r="H101" s="274"/>
    </row>
    <row r="102" spans="1:8" s="13" customFormat="1" x14ac:dyDescent="0.4">
      <c r="A102" s="245" t="s">
        <v>99</v>
      </c>
      <c r="B102" s="10" t="s">
        <v>137</v>
      </c>
      <c r="C102" s="278"/>
      <c r="D102" s="278"/>
      <c r="E102" s="272"/>
      <c r="F102" s="273"/>
      <c r="G102" s="273"/>
      <c r="H102" s="274"/>
    </row>
    <row r="103" spans="1:8" s="13" customFormat="1" ht="18.75" x14ac:dyDescent="0.4">
      <c r="A103" s="245" t="s">
        <v>325</v>
      </c>
      <c r="B103" s="126" t="s">
        <v>326</v>
      </c>
      <c r="C103" s="295"/>
      <c r="D103" s="296"/>
      <c r="E103" s="275"/>
      <c r="F103" s="276"/>
      <c r="G103" s="276"/>
      <c r="H103" s="277"/>
    </row>
    <row r="104" spans="1:8" x14ac:dyDescent="0.4">
      <c r="A104" s="268" t="s">
        <v>200</v>
      </c>
      <c r="B104" s="268"/>
      <c r="C104" s="308"/>
      <c r="D104" s="308"/>
      <c r="E104" s="308"/>
      <c r="F104" s="308"/>
      <c r="G104" s="308"/>
      <c r="H104" s="308"/>
    </row>
    <row r="105" spans="1:8" x14ac:dyDescent="0.4">
      <c r="A105" s="242" t="s">
        <v>189</v>
      </c>
      <c r="B105" s="8" t="s">
        <v>223</v>
      </c>
      <c r="C105" s="278"/>
      <c r="D105" s="278"/>
      <c r="E105" s="280"/>
      <c r="F105" s="281"/>
      <c r="G105" s="281"/>
      <c r="H105" s="282"/>
    </row>
    <row r="106" spans="1:8" x14ac:dyDescent="0.4">
      <c r="A106" s="242" t="s">
        <v>193</v>
      </c>
      <c r="B106" s="8" t="s">
        <v>220</v>
      </c>
      <c r="C106" s="278"/>
      <c r="D106" s="278"/>
      <c r="E106" s="283"/>
      <c r="F106" s="284"/>
      <c r="G106" s="284"/>
      <c r="H106" s="285"/>
    </row>
    <row r="107" spans="1:8" x14ac:dyDescent="0.4">
      <c r="A107" s="242" t="s">
        <v>38</v>
      </c>
      <c r="B107" s="8" t="s">
        <v>221</v>
      </c>
      <c r="C107" s="278"/>
      <c r="D107" s="278"/>
      <c r="E107" s="283"/>
      <c r="F107" s="284"/>
      <c r="G107" s="284"/>
      <c r="H107" s="285"/>
    </row>
    <row r="108" spans="1:8" ht="37.5" x14ac:dyDescent="0.4">
      <c r="A108" s="242" t="s">
        <v>190</v>
      </c>
      <c r="B108" s="10" t="s">
        <v>135</v>
      </c>
      <c r="C108" s="278"/>
      <c r="D108" s="278"/>
      <c r="E108" s="283"/>
      <c r="F108" s="284"/>
      <c r="G108" s="284"/>
      <c r="H108" s="285"/>
    </row>
    <row r="109" spans="1:8" x14ac:dyDescent="0.4">
      <c r="A109" s="242" t="s">
        <v>99</v>
      </c>
      <c r="B109" s="10" t="s">
        <v>137</v>
      </c>
      <c r="C109" s="278"/>
      <c r="D109" s="278"/>
      <c r="E109" s="283"/>
      <c r="F109" s="284"/>
      <c r="G109" s="284"/>
      <c r="H109" s="285"/>
    </row>
    <row r="110" spans="1:8" s="13" customFormat="1" ht="18.75" x14ac:dyDescent="0.4">
      <c r="A110" s="245" t="s">
        <v>325</v>
      </c>
      <c r="B110" s="126" t="s">
        <v>326</v>
      </c>
      <c r="C110" s="295"/>
      <c r="D110" s="296"/>
      <c r="E110" s="283"/>
      <c r="F110" s="284"/>
      <c r="G110" s="284"/>
      <c r="H110" s="285"/>
    </row>
    <row r="111" spans="1:8" x14ac:dyDescent="0.4">
      <c r="A111" s="242" t="s">
        <v>91</v>
      </c>
      <c r="B111" s="8" t="s">
        <v>224</v>
      </c>
      <c r="C111" s="278"/>
      <c r="D111" s="278"/>
      <c r="E111" s="283"/>
      <c r="F111" s="284"/>
      <c r="G111" s="284"/>
      <c r="H111" s="285"/>
    </row>
    <row r="112" spans="1:8" x14ac:dyDescent="0.4">
      <c r="A112" s="242" t="s">
        <v>93</v>
      </c>
      <c r="B112" s="8" t="s">
        <v>225</v>
      </c>
      <c r="C112" s="278"/>
      <c r="D112" s="278"/>
      <c r="E112" s="283"/>
      <c r="F112" s="284"/>
      <c r="G112" s="284"/>
      <c r="H112" s="285"/>
    </row>
    <row r="113" spans="1:8" x14ac:dyDescent="0.4">
      <c r="A113" s="242" t="s">
        <v>202</v>
      </c>
      <c r="B113" s="10" t="s">
        <v>137</v>
      </c>
      <c r="C113" s="278"/>
      <c r="D113" s="278"/>
      <c r="E113" s="283"/>
      <c r="F113" s="284"/>
      <c r="G113" s="284"/>
      <c r="H113" s="285"/>
    </row>
    <row r="114" spans="1:8" ht="37.5" x14ac:dyDescent="0.4">
      <c r="A114" s="242" t="s">
        <v>201</v>
      </c>
      <c r="B114" s="10" t="s">
        <v>135</v>
      </c>
      <c r="C114" s="278"/>
      <c r="D114" s="278"/>
      <c r="E114" s="283"/>
      <c r="F114" s="284"/>
      <c r="G114" s="284"/>
      <c r="H114" s="285"/>
    </row>
    <row r="115" spans="1:8" ht="18.75" x14ac:dyDescent="0.4">
      <c r="A115" s="242" t="s">
        <v>357</v>
      </c>
      <c r="B115" s="12" t="s">
        <v>359</v>
      </c>
      <c r="C115" s="279"/>
      <c r="D115" s="279"/>
      <c r="E115" s="283"/>
      <c r="F115" s="284"/>
      <c r="G115" s="284"/>
      <c r="H115" s="285"/>
    </row>
    <row r="116" spans="1:8" s="13" customFormat="1" ht="18.75" x14ac:dyDescent="0.4">
      <c r="A116" s="242" t="s">
        <v>358</v>
      </c>
      <c r="B116" s="12" t="s">
        <v>360</v>
      </c>
      <c r="C116" s="279"/>
      <c r="D116" s="279"/>
      <c r="E116" s="283"/>
      <c r="F116" s="284"/>
      <c r="G116" s="284"/>
      <c r="H116" s="285"/>
    </row>
    <row r="117" spans="1:8" ht="18.75" x14ac:dyDescent="0.4">
      <c r="A117" s="245" t="s">
        <v>203</v>
      </c>
      <c r="B117" s="12" t="s">
        <v>313</v>
      </c>
      <c r="C117" s="279"/>
      <c r="D117" s="279"/>
      <c r="E117" s="286"/>
      <c r="F117" s="287"/>
      <c r="G117" s="287"/>
      <c r="H117" s="288"/>
    </row>
    <row r="118" spans="1:8" ht="18.75" x14ac:dyDescent="0.4">
      <c r="A118" s="245" t="s">
        <v>204</v>
      </c>
      <c r="B118" s="12">
        <v>50000</v>
      </c>
      <c r="C118" s="279"/>
      <c r="D118" s="279"/>
      <c r="E118" s="289" t="s">
        <v>314</v>
      </c>
      <c r="F118" s="290"/>
      <c r="G118" s="290"/>
      <c r="H118" s="291"/>
    </row>
    <row r="119" spans="1:8" ht="90" customHeight="1" x14ac:dyDescent="0.4">
      <c r="A119" s="245" t="s">
        <v>222</v>
      </c>
      <c r="B119" s="8" t="s">
        <v>344</v>
      </c>
      <c r="C119" s="278"/>
      <c r="D119" s="278"/>
      <c r="E119" s="278"/>
      <c r="F119" s="278"/>
      <c r="G119" s="278"/>
      <c r="H119" s="278"/>
    </row>
    <row r="120" spans="1:8" s="13" customFormat="1" ht="90" customHeight="1" x14ac:dyDescent="0.4">
      <c r="A120" s="245" t="s">
        <v>380</v>
      </c>
      <c r="B120" s="8" t="s">
        <v>382</v>
      </c>
      <c r="C120" s="292"/>
      <c r="D120" s="293"/>
      <c r="E120" s="293"/>
      <c r="F120" s="293"/>
      <c r="G120" s="293"/>
      <c r="H120" s="294"/>
    </row>
    <row r="121" spans="1:8" ht="90" customHeight="1" x14ac:dyDescent="0.4">
      <c r="A121" s="245" t="s">
        <v>205</v>
      </c>
      <c r="B121" s="8" t="s">
        <v>343</v>
      </c>
      <c r="C121" s="278"/>
      <c r="D121" s="278"/>
      <c r="E121" s="278"/>
      <c r="F121" s="278"/>
      <c r="G121" s="278"/>
      <c r="H121" s="278"/>
    </row>
    <row r="122" spans="1:8" s="13" customFormat="1" ht="90" customHeight="1" x14ac:dyDescent="0.4">
      <c r="A122" s="245" t="s">
        <v>380</v>
      </c>
      <c r="B122" s="8" t="s">
        <v>381</v>
      </c>
      <c r="C122" s="292"/>
      <c r="D122" s="293"/>
      <c r="E122" s="293"/>
      <c r="F122" s="293"/>
      <c r="G122" s="293"/>
      <c r="H122" s="294"/>
    </row>
    <row r="123" spans="1:8" s="13" customFormat="1" ht="18.75" x14ac:dyDescent="0.4"/>
  </sheetData>
  <sheetProtection sheet="1" objects="1" scenarios="1"/>
  <dataConsolidate/>
  <mergeCells count="203">
    <mergeCell ref="D3:E3"/>
    <mergeCell ref="C80:D80"/>
    <mergeCell ref="E75:F75"/>
    <mergeCell ref="E76:F76"/>
    <mergeCell ref="G88:H88"/>
    <mergeCell ref="C90:D90"/>
    <mergeCell ref="C91:D91"/>
    <mergeCell ref="G81:H81"/>
    <mergeCell ref="G82:H82"/>
    <mergeCell ref="G84:H84"/>
    <mergeCell ref="G85:H85"/>
    <mergeCell ref="G75:H75"/>
    <mergeCell ref="G76:H76"/>
    <mergeCell ref="G77:H77"/>
    <mergeCell ref="G78:H78"/>
    <mergeCell ref="G79:H79"/>
    <mergeCell ref="G80:H80"/>
    <mergeCell ref="C81:D81"/>
    <mergeCell ref="C82:D82"/>
    <mergeCell ref="C84:D84"/>
    <mergeCell ref="C85:D85"/>
    <mergeCell ref="C86:D86"/>
    <mergeCell ref="C83:D83"/>
    <mergeCell ref="G87:H87"/>
    <mergeCell ref="C54:D54"/>
    <mergeCell ref="E54:F54"/>
    <mergeCell ref="G54:H54"/>
    <mergeCell ref="G33:H33"/>
    <mergeCell ref="E33:F33"/>
    <mergeCell ref="C33:D33"/>
    <mergeCell ref="C34:D34"/>
    <mergeCell ref="E34:F34"/>
    <mergeCell ref="G46:H46"/>
    <mergeCell ref="G37:H37"/>
    <mergeCell ref="G43:H43"/>
    <mergeCell ref="G44:H44"/>
    <mergeCell ref="E53:F53"/>
    <mergeCell ref="C39:D39"/>
    <mergeCell ref="E39:F39"/>
    <mergeCell ref="C40:D40"/>
    <mergeCell ref="E40:F40"/>
    <mergeCell ref="A89:B89"/>
    <mergeCell ref="A74:B74"/>
    <mergeCell ref="A39:B39"/>
    <mergeCell ref="E90:H97"/>
    <mergeCell ref="E56:F56"/>
    <mergeCell ref="G56:H56"/>
    <mergeCell ref="C55:D55"/>
    <mergeCell ref="E55:F55"/>
    <mergeCell ref="G55:H55"/>
    <mergeCell ref="A63:B63"/>
    <mergeCell ref="C72:H72"/>
    <mergeCell ref="C41:D41"/>
    <mergeCell ref="E41:F41"/>
    <mergeCell ref="C51:D51"/>
    <mergeCell ref="G41:H41"/>
    <mergeCell ref="C42:D42"/>
    <mergeCell ref="E42:F42"/>
    <mergeCell ref="G42:H42"/>
    <mergeCell ref="C43:D43"/>
    <mergeCell ref="E43:F43"/>
    <mergeCell ref="C46:D46"/>
    <mergeCell ref="E46:F46"/>
    <mergeCell ref="C65:D65"/>
    <mergeCell ref="C68:D68"/>
    <mergeCell ref="F28:H32"/>
    <mergeCell ref="G53:H53"/>
    <mergeCell ref="G49:H49"/>
    <mergeCell ref="G38:H38"/>
    <mergeCell ref="C7:D7"/>
    <mergeCell ref="C8:D8"/>
    <mergeCell ref="C9:D9"/>
    <mergeCell ref="E51:F51"/>
    <mergeCell ref="C52:D52"/>
    <mergeCell ref="E52:F52"/>
    <mergeCell ref="G52:H52"/>
    <mergeCell ref="G39:H39"/>
    <mergeCell ref="G40:H40"/>
    <mergeCell ref="H23:H27"/>
    <mergeCell ref="C10:D10"/>
    <mergeCell ref="C11:D11"/>
    <mergeCell ref="C12:D12"/>
    <mergeCell ref="C14:D14"/>
    <mergeCell ref="C15:D15"/>
    <mergeCell ref="C16:D16"/>
    <mergeCell ref="C17:D17"/>
    <mergeCell ref="C20:D20"/>
    <mergeCell ref="C21:D21"/>
    <mergeCell ref="G74:H74"/>
    <mergeCell ref="C75:D75"/>
    <mergeCell ref="C73:H73"/>
    <mergeCell ref="A45:B45"/>
    <mergeCell ref="C45:D45"/>
    <mergeCell ref="E45:F45"/>
    <mergeCell ref="G45:H45"/>
    <mergeCell ref="G51:H51"/>
    <mergeCell ref="G34:H34"/>
    <mergeCell ref="C35:D35"/>
    <mergeCell ref="E35:F35"/>
    <mergeCell ref="G35:H35"/>
    <mergeCell ref="C36:D36"/>
    <mergeCell ref="E36:F36"/>
    <mergeCell ref="G36:H36"/>
    <mergeCell ref="C37:D37"/>
    <mergeCell ref="E37:F37"/>
    <mergeCell ref="E47:F47"/>
    <mergeCell ref="G47:H47"/>
    <mergeCell ref="C48:D48"/>
    <mergeCell ref="E48:F48"/>
    <mergeCell ref="G48:H48"/>
    <mergeCell ref="C49:D49"/>
    <mergeCell ref="E49:F49"/>
    <mergeCell ref="A23:B23"/>
    <mergeCell ref="E77:F77"/>
    <mergeCell ref="E78:F78"/>
    <mergeCell ref="E79:F79"/>
    <mergeCell ref="E80:F80"/>
    <mergeCell ref="A28:B28"/>
    <mergeCell ref="A33:B33"/>
    <mergeCell ref="A51:B51"/>
    <mergeCell ref="A57:B57"/>
    <mergeCell ref="A71:B71"/>
    <mergeCell ref="A69:B69"/>
    <mergeCell ref="C69:D69"/>
    <mergeCell ref="C70:D70"/>
    <mergeCell ref="E38:F38"/>
    <mergeCell ref="C44:D44"/>
    <mergeCell ref="E44:F44"/>
    <mergeCell ref="C67:D67"/>
    <mergeCell ref="C64:D64"/>
    <mergeCell ref="C66:D66"/>
    <mergeCell ref="C63:D63"/>
    <mergeCell ref="C56:D56"/>
    <mergeCell ref="C74:D74"/>
    <mergeCell ref="E74:F74"/>
    <mergeCell ref="C53:D53"/>
    <mergeCell ref="A81:B81"/>
    <mergeCell ref="C76:D76"/>
    <mergeCell ref="C77:D77"/>
    <mergeCell ref="C78:D78"/>
    <mergeCell ref="C79:D79"/>
    <mergeCell ref="A1:H1"/>
    <mergeCell ref="A4:H4"/>
    <mergeCell ref="C111:D111"/>
    <mergeCell ref="C105:D105"/>
    <mergeCell ref="C106:D106"/>
    <mergeCell ref="C107:D107"/>
    <mergeCell ref="C108:D108"/>
    <mergeCell ref="C109:D109"/>
    <mergeCell ref="C97:D97"/>
    <mergeCell ref="C71:H71"/>
    <mergeCell ref="C89:H89"/>
    <mergeCell ref="A104:B104"/>
    <mergeCell ref="C104:H104"/>
    <mergeCell ref="C92:D92"/>
    <mergeCell ref="C93:D93"/>
    <mergeCell ref="C94:D94"/>
    <mergeCell ref="C95:D95"/>
    <mergeCell ref="C96:D96"/>
    <mergeCell ref="C38:D38"/>
    <mergeCell ref="C5:H5"/>
    <mergeCell ref="C22:D22"/>
    <mergeCell ref="E6:H22"/>
    <mergeCell ref="C13:D13"/>
    <mergeCell ref="C18:D18"/>
    <mergeCell ref="C6:D6"/>
    <mergeCell ref="C19:D19"/>
    <mergeCell ref="C110:D110"/>
    <mergeCell ref="A98:B98"/>
    <mergeCell ref="C98:H98"/>
    <mergeCell ref="C50:D50"/>
    <mergeCell ref="E50:F50"/>
    <mergeCell ref="G50:H50"/>
    <mergeCell ref="C47:D47"/>
    <mergeCell ref="G86:H86"/>
    <mergeCell ref="C87:D87"/>
    <mergeCell ref="C88:D88"/>
    <mergeCell ref="E81:F81"/>
    <mergeCell ref="E82:F82"/>
    <mergeCell ref="E84:F84"/>
    <mergeCell ref="E85:F85"/>
    <mergeCell ref="E86:F86"/>
    <mergeCell ref="E87:F87"/>
    <mergeCell ref="E88:F88"/>
    <mergeCell ref="C122:H122"/>
    <mergeCell ref="C99:D99"/>
    <mergeCell ref="C100:D100"/>
    <mergeCell ref="C101:D101"/>
    <mergeCell ref="C102:D102"/>
    <mergeCell ref="C103:D103"/>
    <mergeCell ref="C116:D116"/>
    <mergeCell ref="C112:D112"/>
    <mergeCell ref="C117:D117"/>
    <mergeCell ref="C118:D118"/>
    <mergeCell ref="E99:H103"/>
    <mergeCell ref="C119:H119"/>
    <mergeCell ref="C115:D115"/>
    <mergeCell ref="C113:D113"/>
    <mergeCell ref="C114:D114"/>
    <mergeCell ref="C121:H121"/>
    <mergeCell ref="E105:H117"/>
    <mergeCell ref="E118:H118"/>
    <mergeCell ref="C120:H120"/>
  </mergeCells>
  <phoneticPr fontId="2"/>
  <dataValidations count="10">
    <dataValidation type="date" allowBlank="1" showInputMessage="1" showErrorMessage="1" sqref="B24:B25 B84 B54:B55 B15:B16 B76 B10 B29 B60 B36:B37 B42:B43 B48:B49" xr:uid="{00000000-0002-0000-0100-000000000000}">
      <formula1>TODAY()</formula1>
    </dataValidation>
    <dataValidation type="list" allowBlank="1" showInputMessage="1" showErrorMessage="1" sqref="B11" xr:uid="{00000000-0002-0000-0100-000002000000}">
      <formula1>"Male,Female"</formula1>
    </dataValidation>
    <dataValidation type="list" allowBlank="1" showInputMessage="1" showErrorMessage="1" sqref="B31" xr:uid="{00000000-0002-0000-0100-000003000000}">
      <formula1>"Received,Not Received"</formula1>
    </dataValidation>
    <dataValidation type="list" allowBlank="1" showInputMessage="1" showErrorMessage="1" sqref="B97:B103" xr:uid="{00000000-0002-0000-0100-000005000000}">
      <formula1>"No,Yes"</formula1>
    </dataValidation>
    <dataValidation type="list" allowBlank="1" showInputMessage="1" showErrorMessage="1" sqref="B61:D61" xr:uid="{00000000-0002-0000-0100-000007000000}">
      <formula1>"Pass,Fail"</formula1>
    </dataValidation>
    <dataValidation type="list" allowBlank="1" showInputMessage="1" showErrorMessage="1" sqref="B70:C70" xr:uid="{00000000-0002-0000-0100-00000A000000}">
      <formula1>"Dormitory,Homestay,Apartmet,Relative/Friend'sHouse,Not Decided"</formula1>
    </dataValidation>
    <dataValidation type="whole" operator="greaterThanOrEqual" allowBlank="1" showInputMessage="1" showErrorMessage="1" sqref="B38 B44" xr:uid="{B5067AB0-0B44-4D7C-BC7D-12B36A976EA8}">
      <formula1>0</formula1>
    </dataValidation>
    <dataValidation type="list" allowBlank="1" showInputMessage="1" showErrorMessage="1" sqref="B64:C64" xr:uid="{A217A001-1FA3-4E8B-8B9B-A07FD41D86E3}">
      <formula1>"大学院(GraduateSchool),大学(Univ),専門学校(ProfessionalCollege)"</formula1>
    </dataValidation>
    <dataValidation type="list" allowBlank="1" showInputMessage="1" showErrorMessage="1" sqref="B66:D66 B21:D22" xr:uid="{32EE4310-6D4A-4526-91F8-591D2610BEC5}">
      <formula1>"Yes,No"</formula1>
    </dataValidation>
    <dataValidation type="list" allowBlank="1" showInputMessage="1" showErrorMessage="1" sqref="B117:D117" xr:uid="{B29B75FD-E114-4EC5-8418-0A1B7B055E05}">
      <formula1>"750000JPY(For 1year),490000JPY(For 6 months)"</formula1>
    </dataValidation>
  </dataValidations>
  <hyperlinks>
    <hyperlink ref="B18" r:id="rId1" xr:uid="{0DF78045-ED1F-457B-8F61-A13326957D5F}"/>
    <hyperlink ref="B110" r:id="rId2" xr:uid="{35DC0FAE-72F2-4E1D-81F3-FAB8E4911B5F}"/>
    <hyperlink ref="B103" r:id="rId3" xr:uid="{EDEA6174-6FB0-41DE-9B52-12D2590F10D5}"/>
  </hyperlinks>
  <printOptions horizontalCentered="1"/>
  <pageMargins left="0.23622047244094491" right="0.23622047244094491" top="0.35433070866141736" bottom="0.35433070866141736" header="0.31496062992125984" footer="0.31496062992125984"/>
  <pageSetup paperSize="8" orientation="landscape" r:id="rId4"/>
  <headerFooter>
    <oddHeader>&amp;R&amp;D</oddHeader>
    <oddFooter>&amp;R&amp;P/&amp;N</oddFooter>
  </headerFooter>
  <rowBreaks count="4" manualBreakCount="4">
    <brk id="32" max="16383" man="1"/>
    <brk id="62" max="16383" man="1"/>
    <brk id="73" max="16383" man="1"/>
    <brk id="10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6699"/>
  </sheetPr>
  <dimension ref="A1:AA82"/>
  <sheetViews>
    <sheetView showGridLines="0" view="pageBreakPreview" topLeftCell="A49" zoomScaleNormal="100" zoomScaleSheetLayoutView="100" workbookViewId="0">
      <selection activeCell="I42" sqref="I42:K43"/>
    </sheetView>
    <sheetView workbookViewId="1">
      <selection activeCell="AC15" sqref="AC15"/>
    </sheetView>
  </sheetViews>
  <sheetFormatPr defaultColWidth="9" defaultRowHeight="15.75" x14ac:dyDescent="0.4"/>
  <cols>
    <col min="1" max="27" width="3.25" style="135" customWidth="1"/>
    <col min="28" max="16384" width="9" style="135"/>
  </cols>
  <sheetData>
    <row r="1" spans="1:27" ht="21" customHeight="1" x14ac:dyDescent="0.4">
      <c r="A1" s="504" t="s">
        <v>85</v>
      </c>
      <c r="B1" s="504"/>
      <c r="C1" s="504"/>
      <c r="D1" s="504"/>
      <c r="E1" s="504"/>
      <c r="F1" s="504"/>
      <c r="G1" s="504"/>
      <c r="H1" s="504"/>
      <c r="I1" s="504"/>
      <c r="J1" s="504"/>
      <c r="K1" s="504"/>
      <c r="L1" s="504"/>
      <c r="M1" s="504"/>
      <c r="N1" s="504"/>
      <c r="O1" s="504"/>
      <c r="P1" s="504"/>
      <c r="Q1" s="504"/>
      <c r="R1" s="504"/>
      <c r="S1" s="504"/>
      <c r="T1" s="504"/>
      <c r="U1" s="504"/>
      <c r="V1" s="504"/>
      <c r="W1" s="504"/>
      <c r="X1" s="504"/>
      <c r="Y1" s="504"/>
      <c r="Z1" s="504"/>
      <c r="AA1" s="504"/>
    </row>
    <row r="2" spans="1:27" ht="19.5" customHeight="1" x14ac:dyDescent="0.4">
      <c r="A2" s="527" t="s">
        <v>0</v>
      </c>
      <c r="B2" s="527"/>
      <c r="C2" s="527"/>
      <c r="D2" s="527"/>
      <c r="E2" s="527"/>
      <c r="F2" s="527"/>
      <c r="G2" s="527"/>
      <c r="H2" s="527"/>
      <c r="I2" s="527"/>
      <c r="J2" s="527"/>
      <c r="K2" s="527"/>
      <c r="L2" s="527"/>
      <c r="M2" s="527"/>
      <c r="N2" s="527"/>
      <c r="O2" s="527"/>
      <c r="P2" s="527"/>
      <c r="Q2" s="527"/>
      <c r="R2" s="527"/>
      <c r="S2" s="527"/>
      <c r="T2" s="527"/>
      <c r="U2" s="527"/>
      <c r="V2" s="527"/>
      <c r="W2" s="527"/>
      <c r="X2" s="527"/>
      <c r="Y2" s="527"/>
      <c r="Z2" s="527"/>
      <c r="AA2" s="527"/>
    </row>
    <row r="3" spans="1:27" ht="19.5" customHeight="1" x14ac:dyDescent="0.4">
      <c r="A3" s="528" t="s">
        <v>109</v>
      </c>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row>
    <row r="4" spans="1:27" ht="19.5" customHeight="1" x14ac:dyDescent="0.4">
      <c r="A4" s="529" t="s">
        <v>114</v>
      </c>
      <c r="B4" s="529"/>
      <c r="C4" s="529"/>
      <c r="D4" s="529"/>
      <c r="E4" s="529"/>
      <c r="F4" s="529"/>
      <c r="G4" s="529"/>
      <c r="H4" s="529"/>
      <c r="I4" s="529"/>
      <c r="J4" s="529"/>
      <c r="K4" s="529"/>
      <c r="L4" s="529"/>
      <c r="M4" s="529"/>
      <c r="N4" s="529"/>
      <c r="O4" s="529"/>
      <c r="P4" s="529"/>
      <c r="Q4" s="529"/>
      <c r="R4" s="529"/>
      <c r="S4" s="529"/>
      <c r="T4" s="529"/>
      <c r="U4" s="529"/>
      <c r="V4" s="529"/>
      <c r="W4" s="529"/>
      <c r="X4" s="529"/>
      <c r="Y4" s="529"/>
      <c r="Z4" s="529"/>
      <c r="AA4" s="529"/>
    </row>
    <row r="5" spans="1:27" ht="3" customHeight="1" x14ac:dyDescent="0.4">
      <c r="A5" s="166"/>
      <c r="B5" s="166"/>
      <c r="C5" s="166"/>
      <c r="D5" s="166"/>
      <c r="E5" s="166"/>
      <c r="F5" s="166"/>
      <c r="G5" s="166"/>
      <c r="H5" s="166"/>
      <c r="I5" s="166"/>
      <c r="J5" s="166"/>
      <c r="K5" s="166"/>
      <c r="L5" s="166"/>
      <c r="M5" s="166"/>
      <c r="N5" s="166"/>
      <c r="O5" s="166"/>
      <c r="P5" s="166"/>
      <c r="Q5" s="166"/>
      <c r="R5" s="166"/>
      <c r="S5" s="166"/>
      <c r="T5" s="166"/>
      <c r="U5" s="166"/>
      <c r="V5" s="166"/>
      <c r="W5" s="166"/>
      <c r="X5" s="166"/>
      <c r="Y5" s="166"/>
      <c r="Z5" s="166"/>
      <c r="AA5" s="166"/>
    </row>
    <row r="6" spans="1:27" x14ac:dyDescent="0.4">
      <c r="A6" s="530" t="s">
        <v>1</v>
      </c>
      <c r="B6" s="530"/>
      <c r="C6" s="530"/>
      <c r="D6" s="530"/>
      <c r="E6" s="530"/>
      <c r="F6" s="530"/>
      <c r="G6" s="530"/>
      <c r="H6" s="530"/>
      <c r="I6" s="530"/>
      <c r="J6" s="530"/>
      <c r="K6" s="530"/>
      <c r="L6" s="530"/>
      <c r="M6" s="530"/>
      <c r="N6" s="530"/>
      <c r="O6" s="530"/>
      <c r="P6" s="530"/>
      <c r="Q6" s="530"/>
      <c r="R6" s="530"/>
      <c r="S6" s="530"/>
      <c r="T6" s="530"/>
      <c r="U6" s="530"/>
      <c r="V6" s="530"/>
      <c r="W6" s="530"/>
      <c r="X6" s="530"/>
      <c r="Y6" s="530"/>
      <c r="Z6" s="530"/>
      <c r="AA6" s="530"/>
    </row>
    <row r="7" spans="1:27" x14ac:dyDescent="0.4">
      <c r="A7" s="531" t="s">
        <v>2</v>
      </c>
      <c r="B7" s="531"/>
      <c r="C7" s="531"/>
      <c r="D7" s="531"/>
      <c r="E7" s="531"/>
      <c r="F7" s="531"/>
      <c r="G7" s="531"/>
      <c r="H7" s="531"/>
      <c r="I7" s="531"/>
      <c r="J7" s="531"/>
      <c r="K7" s="531"/>
      <c r="L7" s="531"/>
      <c r="M7" s="531"/>
      <c r="N7" s="531"/>
      <c r="O7" s="531"/>
      <c r="P7" s="531"/>
      <c r="Q7" s="531"/>
      <c r="R7" s="531"/>
      <c r="S7" s="531"/>
      <c r="T7" s="531"/>
      <c r="U7" s="531"/>
      <c r="V7" s="531"/>
      <c r="W7" s="531"/>
      <c r="X7" s="531"/>
      <c r="Y7" s="531"/>
      <c r="Z7" s="531"/>
      <c r="AA7" s="531"/>
    </row>
    <row r="8" spans="1:27" ht="15" customHeight="1" x14ac:dyDescent="0.4">
      <c r="A8" s="348" t="s">
        <v>3</v>
      </c>
      <c r="B8" s="483"/>
      <c r="C8" s="483"/>
      <c r="D8" s="483"/>
      <c r="E8" s="484"/>
      <c r="F8" s="422" t="s">
        <v>4</v>
      </c>
      <c r="G8" s="483"/>
      <c r="H8" s="484"/>
      <c r="I8" s="482" t="s">
        <v>5</v>
      </c>
      <c r="J8" s="482"/>
      <c r="K8" s="482"/>
      <c r="L8" s="482"/>
      <c r="M8" s="482"/>
      <c r="N8" s="482"/>
      <c r="O8" s="544"/>
      <c r="P8" s="481" t="s">
        <v>6</v>
      </c>
      <c r="Q8" s="482"/>
      <c r="R8" s="482"/>
      <c r="S8" s="482"/>
      <c r="T8" s="482"/>
      <c r="U8" s="482"/>
      <c r="V8" s="482"/>
      <c r="W8" s="509" t="s">
        <v>7</v>
      </c>
      <c r="X8" s="510"/>
      <c r="Y8" s="510"/>
      <c r="Z8" s="510"/>
      <c r="AA8" s="510"/>
    </row>
    <row r="9" spans="1:27" ht="16.5" customHeight="1" x14ac:dyDescent="0.4">
      <c r="A9" s="485"/>
      <c r="B9" s="486"/>
      <c r="C9" s="486"/>
      <c r="D9" s="486"/>
      <c r="E9" s="487"/>
      <c r="F9" s="485"/>
      <c r="G9" s="486"/>
      <c r="H9" s="487"/>
      <c r="I9" s="513">
        <f>EntrySheet!$C$6</f>
        <v>0</v>
      </c>
      <c r="J9" s="514"/>
      <c r="K9" s="514"/>
      <c r="L9" s="514"/>
      <c r="M9" s="514"/>
      <c r="N9" s="514"/>
      <c r="O9" s="514"/>
      <c r="P9" s="517">
        <f>EntrySheet!$C$7</f>
        <v>0</v>
      </c>
      <c r="Q9" s="518"/>
      <c r="R9" s="518"/>
      <c r="S9" s="518"/>
      <c r="T9" s="518"/>
      <c r="U9" s="518"/>
      <c r="V9" s="518"/>
      <c r="W9" s="511"/>
      <c r="X9" s="511"/>
      <c r="Y9" s="511"/>
      <c r="Z9" s="511"/>
      <c r="AA9" s="511"/>
    </row>
    <row r="10" spans="1:27" ht="16.5" customHeight="1" x14ac:dyDescent="0.4">
      <c r="A10" s="485"/>
      <c r="B10" s="486"/>
      <c r="C10" s="486"/>
      <c r="D10" s="486"/>
      <c r="E10" s="487"/>
      <c r="F10" s="521"/>
      <c r="G10" s="522"/>
      <c r="H10" s="523"/>
      <c r="I10" s="515"/>
      <c r="J10" s="516"/>
      <c r="K10" s="516"/>
      <c r="L10" s="516"/>
      <c r="M10" s="516"/>
      <c r="N10" s="516"/>
      <c r="O10" s="516"/>
      <c r="P10" s="519"/>
      <c r="Q10" s="520"/>
      <c r="R10" s="520"/>
      <c r="S10" s="520"/>
      <c r="T10" s="520"/>
      <c r="U10" s="520"/>
      <c r="V10" s="520"/>
      <c r="W10" s="511"/>
      <c r="X10" s="511"/>
      <c r="Y10" s="511"/>
      <c r="Z10" s="511"/>
      <c r="AA10" s="511"/>
    </row>
    <row r="11" spans="1:27" ht="15" customHeight="1" x14ac:dyDescent="0.4">
      <c r="A11" s="471" t="s">
        <v>8</v>
      </c>
      <c r="B11" s="486"/>
      <c r="C11" s="486"/>
      <c r="D11" s="486"/>
      <c r="E11" s="487"/>
      <c r="F11" s="348" t="s">
        <v>9</v>
      </c>
      <c r="G11" s="483"/>
      <c r="H11" s="484"/>
      <c r="I11" s="524" t="s">
        <v>409</v>
      </c>
      <c r="J11" s="525"/>
      <c r="K11" s="525"/>
      <c r="L11" s="525"/>
      <c r="M11" s="525"/>
      <c r="N11" s="525"/>
      <c r="O11" s="525"/>
      <c r="P11" s="525"/>
      <c r="Q11" s="525"/>
      <c r="R11" s="525"/>
      <c r="S11" s="525"/>
      <c r="T11" s="525"/>
      <c r="U11" s="525"/>
      <c r="V11" s="526"/>
      <c r="W11" s="511"/>
      <c r="X11" s="511"/>
      <c r="Y11" s="511"/>
      <c r="Z11" s="511"/>
      <c r="AA11" s="511"/>
    </row>
    <row r="12" spans="1:27" ht="8.25" customHeight="1" x14ac:dyDescent="0.4">
      <c r="A12" s="485"/>
      <c r="B12" s="486"/>
      <c r="C12" s="486"/>
      <c r="D12" s="486"/>
      <c r="E12" s="487"/>
      <c r="F12" s="485"/>
      <c r="G12" s="486"/>
      <c r="H12" s="487"/>
      <c r="I12" s="532" t="str">
        <f>EntrySheet!C7&amp;"　"&amp;EntrySheet!C6</f>
        <v>　</v>
      </c>
      <c r="J12" s="533"/>
      <c r="K12" s="533"/>
      <c r="L12" s="533"/>
      <c r="M12" s="533"/>
      <c r="N12" s="533"/>
      <c r="O12" s="533"/>
      <c r="P12" s="533"/>
      <c r="Q12" s="533"/>
      <c r="R12" s="533"/>
      <c r="S12" s="533"/>
      <c r="T12" s="533"/>
      <c r="U12" s="533"/>
      <c r="V12" s="534"/>
      <c r="W12" s="511"/>
      <c r="X12" s="511"/>
      <c r="Y12" s="511"/>
      <c r="Z12" s="511"/>
      <c r="AA12" s="511"/>
    </row>
    <row r="13" spans="1:27" ht="8.25" customHeight="1" x14ac:dyDescent="0.4">
      <c r="A13" s="485"/>
      <c r="B13" s="486"/>
      <c r="C13" s="486"/>
      <c r="D13" s="486"/>
      <c r="E13" s="487"/>
      <c r="F13" s="471" t="s">
        <v>10</v>
      </c>
      <c r="G13" s="488"/>
      <c r="H13" s="473"/>
      <c r="I13" s="532"/>
      <c r="J13" s="533"/>
      <c r="K13" s="533"/>
      <c r="L13" s="533"/>
      <c r="M13" s="533"/>
      <c r="N13" s="533"/>
      <c r="O13" s="533"/>
      <c r="P13" s="533"/>
      <c r="Q13" s="533"/>
      <c r="R13" s="533"/>
      <c r="S13" s="533"/>
      <c r="T13" s="533"/>
      <c r="U13" s="533"/>
      <c r="V13" s="534"/>
      <c r="W13" s="511"/>
      <c r="X13" s="511"/>
      <c r="Y13" s="511"/>
      <c r="Z13" s="511"/>
      <c r="AA13" s="511"/>
    </row>
    <row r="14" spans="1:27" ht="8.25" customHeight="1" x14ac:dyDescent="0.4">
      <c r="A14" s="485"/>
      <c r="B14" s="486"/>
      <c r="C14" s="486"/>
      <c r="D14" s="486"/>
      <c r="E14" s="487"/>
      <c r="F14" s="471"/>
      <c r="G14" s="488"/>
      <c r="H14" s="473"/>
      <c r="I14" s="532"/>
      <c r="J14" s="533"/>
      <c r="K14" s="533"/>
      <c r="L14" s="533"/>
      <c r="M14" s="533"/>
      <c r="N14" s="533"/>
      <c r="O14" s="533"/>
      <c r="P14" s="533"/>
      <c r="Q14" s="533"/>
      <c r="R14" s="533"/>
      <c r="S14" s="533"/>
      <c r="T14" s="533"/>
      <c r="U14" s="533"/>
      <c r="V14" s="534"/>
      <c r="W14" s="511"/>
      <c r="X14" s="511"/>
      <c r="Y14" s="511"/>
      <c r="Z14" s="511"/>
      <c r="AA14" s="511"/>
    </row>
    <row r="15" spans="1:27" ht="8.25" customHeight="1" x14ac:dyDescent="0.4">
      <c r="A15" s="521"/>
      <c r="B15" s="522"/>
      <c r="C15" s="522"/>
      <c r="D15" s="522"/>
      <c r="E15" s="523"/>
      <c r="F15" s="383"/>
      <c r="G15" s="384"/>
      <c r="H15" s="385"/>
      <c r="I15" s="535"/>
      <c r="J15" s="536"/>
      <c r="K15" s="536"/>
      <c r="L15" s="536"/>
      <c r="M15" s="536"/>
      <c r="N15" s="536"/>
      <c r="O15" s="536"/>
      <c r="P15" s="536"/>
      <c r="Q15" s="536"/>
      <c r="R15" s="536"/>
      <c r="S15" s="536"/>
      <c r="T15" s="536"/>
      <c r="U15" s="536"/>
      <c r="V15" s="537"/>
      <c r="W15" s="511"/>
      <c r="X15" s="511"/>
      <c r="Y15" s="511"/>
      <c r="Z15" s="511"/>
      <c r="AA15" s="511"/>
    </row>
    <row r="16" spans="1:27" ht="15" customHeight="1" x14ac:dyDescent="0.2">
      <c r="A16" s="348" t="s">
        <v>11</v>
      </c>
      <c r="B16" s="483"/>
      <c r="C16" s="483"/>
      <c r="D16" s="483"/>
      <c r="E16" s="484"/>
      <c r="F16" s="489">
        <f>_nationality</f>
        <v>0</v>
      </c>
      <c r="G16" s="490"/>
      <c r="H16" s="490"/>
      <c r="I16" s="490"/>
      <c r="J16" s="490"/>
      <c r="K16" s="491"/>
      <c r="L16" s="348" t="s">
        <v>12</v>
      </c>
      <c r="M16" s="349"/>
      <c r="N16" s="349"/>
      <c r="O16" s="349"/>
      <c r="P16" s="350"/>
      <c r="Q16" s="538">
        <f>EntrySheet!C9</f>
        <v>0</v>
      </c>
      <c r="R16" s="539"/>
      <c r="S16" s="539"/>
      <c r="T16" s="539"/>
      <c r="U16" s="539"/>
      <c r="V16" s="540"/>
      <c r="W16" s="511"/>
      <c r="X16" s="511"/>
      <c r="Y16" s="511"/>
      <c r="Z16" s="511"/>
      <c r="AA16" s="511"/>
    </row>
    <row r="17" spans="1:27" ht="15" customHeight="1" x14ac:dyDescent="0.4">
      <c r="A17" s="372" t="s">
        <v>13</v>
      </c>
      <c r="B17" s="373"/>
      <c r="C17" s="373"/>
      <c r="D17" s="373"/>
      <c r="E17" s="374"/>
      <c r="F17" s="492"/>
      <c r="G17" s="493"/>
      <c r="H17" s="493"/>
      <c r="I17" s="493"/>
      <c r="J17" s="493"/>
      <c r="K17" s="494"/>
      <c r="L17" s="372" t="s">
        <v>14</v>
      </c>
      <c r="M17" s="373"/>
      <c r="N17" s="373"/>
      <c r="O17" s="373"/>
      <c r="P17" s="374"/>
      <c r="Q17" s="541"/>
      <c r="R17" s="542"/>
      <c r="S17" s="542"/>
      <c r="T17" s="542"/>
      <c r="U17" s="542"/>
      <c r="V17" s="543"/>
      <c r="W17" s="512"/>
      <c r="X17" s="512"/>
      <c r="Y17" s="512"/>
      <c r="Z17" s="512"/>
      <c r="AA17" s="512"/>
    </row>
    <row r="18" spans="1:27" ht="15" customHeight="1" x14ac:dyDescent="0.2">
      <c r="A18" s="348" t="s">
        <v>15</v>
      </c>
      <c r="B18" s="349"/>
      <c r="C18" s="349"/>
      <c r="D18" s="349"/>
      <c r="E18" s="350"/>
      <c r="F18" s="445" t="str">
        <f>IF(ISBLANK(_dateOfBirth),"",_dateOfBirth)</f>
        <v/>
      </c>
      <c r="G18" s="446"/>
      <c r="H18" s="446"/>
      <c r="I18" s="446"/>
      <c r="J18" s="446"/>
      <c r="K18" s="447"/>
      <c r="L18" s="380" t="s">
        <v>16</v>
      </c>
      <c r="M18" s="381"/>
      <c r="N18" s="381"/>
      <c r="O18" s="382"/>
      <c r="P18" s="489">
        <f>_sOccupation</f>
        <v>0</v>
      </c>
      <c r="Q18" s="490"/>
      <c r="R18" s="490"/>
      <c r="S18" s="490"/>
      <c r="T18" s="491"/>
      <c r="U18" s="495" t="s">
        <v>17</v>
      </c>
      <c r="V18" s="495"/>
      <c r="W18" s="496">
        <f>_sex</f>
        <v>0</v>
      </c>
      <c r="X18" s="496"/>
      <c r="Y18" s="496"/>
      <c r="Z18" s="496"/>
      <c r="AA18" s="497"/>
    </row>
    <row r="19" spans="1:27" ht="15" customHeight="1" x14ac:dyDescent="0.4">
      <c r="A19" s="372" t="s">
        <v>18</v>
      </c>
      <c r="B19" s="373"/>
      <c r="C19" s="373"/>
      <c r="D19" s="373"/>
      <c r="E19" s="374"/>
      <c r="F19" s="448"/>
      <c r="G19" s="449"/>
      <c r="H19" s="449"/>
      <c r="I19" s="449"/>
      <c r="J19" s="449"/>
      <c r="K19" s="450"/>
      <c r="L19" s="500" t="s">
        <v>19</v>
      </c>
      <c r="M19" s="501"/>
      <c r="N19" s="501"/>
      <c r="O19" s="502"/>
      <c r="P19" s="492"/>
      <c r="Q19" s="493"/>
      <c r="R19" s="493"/>
      <c r="S19" s="493"/>
      <c r="T19" s="494"/>
      <c r="U19" s="503" t="s">
        <v>20</v>
      </c>
      <c r="V19" s="503"/>
      <c r="W19" s="498"/>
      <c r="X19" s="498"/>
      <c r="Y19" s="498"/>
      <c r="Z19" s="498"/>
      <c r="AA19" s="499"/>
    </row>
    <row r="20" spans="1:27" ht="15" customHeight="1" x14ac:dyDescent="0.4">
      <c r="A20" s="348" t="s">
        <v>21</v>
      </c>
      <c r="B20" s="483"/>
      <c r="C20" s="483"/>
      <c r="D20" s="483"/>
      <c r="E20" s="484"/>
      <c r="F20" s="354">
        <f>_sAdress</f>
        <v>0</v>
      </c>
      <c r="G20" s="355"/>
      <c r="H20" s="355"/>
      <c r="I20" s="355"/>
      <c r="J20" s="355"/>
      <c r="K20" s="355"/>
      <c r="L20" s="355"/>
      <c r="M20" s="355"/>
      <c r="N20" s="355"/>
      <c r="O20" s="355"/>
      <c r="P20" s="355"/>
      <c r="Q20" s="355"/>
      <c r="R20" s="355"/>
      <c r="S20" s="355"/>
      <c r="T20" s="355"/>
      <c r="U20" s="355"/>
      <c r="V20" s="355"/>
      <c r="W20" s="355"/>
      <c r="X20" s="355"/>
      <c r="Y20" s="355"/>
      <c r="Z20" s="355"/>
      <c r="AA20" s="356"/>
    </row>
    <row r="21" spans="1:27" ht="15" customHeight="1" x14ac:dyDescent="0.4">
      <c r="A21" s="485"/>
      <c r="B21" s="486"/>
      <c r="C21" s="486"/>
      <c r="D21" s="486"/>
      <c r="E21" s="487"/>
      <c r="F21" s="419"/>
      <c r="G21" s="420"/>
      <c r="H21" s="420"/>
      <c r="I21" s="420"/>
      <c r="J21" s="420"/>
      <c r="K21" s="420"/>
      <c r="L21" s="420"/>
      <c r="M21" s="420"/>
      <c r="N21" s="420"/>
      <c r="O21" s="420"/>
      <c r="P21" s="420"/>
      <c r="Q21" s="420"/>
      <c r="R21" s="420"/>
      <c r="S21" s="420"/>
      <c r="T21" s="420"/>
      <c r="U21" s="420"/>
      <c r="V21" s="420"/>
      <c r="W21" s="420"/>
      <c r="X21" s="420"/>
      <c r="Y21" s="420"/>
      <c r="Z21" s="420"/>
      <c r="AA21" s="421"/>
    </row>
    <row r="22" spans="1:27" ht="13.5" customHeight="1" x14ac:dyDescent="0.4">
      <c r="A22" s="471" t="s">
        <v>22</v>
      </c>
      <c r="B22" s="488"/>
      <c r="C22" s="488"/>
      <c r="D22" s="488"/>
      <c r="E22" s="473"/>
      <c r="F22" s="422" t="s">
        <v>99</v>
      </c>
      <c r="G22" s="424"/>
      <c r="H22" s="389">
        <f>_sPhone</f>
        <v>0</v>
      </c>
      <c r="I22" s="390"/>
      <c r="J22" s="390"/>
      <c r="K22" s="390"/>
      <c r="L22" s="390"/>
      <c r="M22" s="390"/>
      <c r="N22" s="390"/>
      <c r="O22" s="390"/>
      <c r="P22" s="391"/>
      <c r="Q22" s="422" t="s">
        <v>100</v>
      </c>
      <c r="R22" s="424"/>
      <c r="S22" s="389">
        <f>_sEmail</f>
        <v>0</v>
      </c>
      <c r="T22" s="390"/>
      <c r="U22" s="390"/>
      <c r="V22" s="390"/>
      <c r="W22" s="390"/>
      <c r="X22" s="390"/>
      <c r="Y22" s="390"/>
      <c r="Z22" s="390"/>
      <c r="AA22" s="391"/>
    </row>
    <row r="23" spans="1:27" ht="13.5" customHeight="1" x14ac:dyDescent="0.4">
      <c r="A23" s="383"/>
      <c r="B23" s="384"/>
      <c r="C23" s="384"/>
      <c r="D23" s="384"/>
      <c r="E23" s="385"/>
      <c r="F23" s="369"/>
      <c r="G23" s="371"/>
      <c r="H23" s="392"/>
      <c r="I23" s="393"/>
      <c r="J23" s="393"/>
      <c r="K23" s="393"/>
      <c r="L23" s="393"/>
      <c r="M23" s="393"/>
      <c r="N23" s="393"/>
      <c r="O23" s="393"/>
      <c r="P23" s="394"/>
      <c r="Q23" s="369"/>
      <c r="R23" s="371"/>
      <c r="S23" s="392"/>
      <c r="T23" s="393"/>
      <c r="U23" s="393"/>
      <c r="V23" s="393"/>
      <c r="W23" s="393"/>
      <c r="X23" s="393"/>
      <c r="Y23" s="393"/>
      <c r="Z23" s="393"/>
      <c r="AA23" s="394"/>
    </row>
    <row r="24" spans="1:27" ht="15" customHeight="1" x14ac:dyDescent="0.2">
      <c r="A24" s="348" t="s">
        <v>23</v>
      </c>
      <c r="B24" s="349"/>
      <c r="C24" s="349"/>
      <c r="D24" s="349"/>
      <c r="E24" s="350"/>
      <c r="F24" s="363">
        <f>_sPassportNumber</f>
        <v>0</v>
      </c>
      <c r="G24" s="364"/>
      <c r="H24" s="364"/>
      <c r="I24" s="365"/>
      <c r="J24" s="348" t="s">
        <v>24</v>
      </c>
      <c r="K24" s="349"/>
      <c r="L24" s="349"/>
      <c r="M24" s="350"/>
      <c r="N24" s="445" t="str">
        <f>IF(ISBLANK(_sPassportDateOfIssue),"",_sPassportDateOfIssue)</f>
        <v/>
      </c>
      <c r="O24" s="446"/>
      <c r="P24" s="446"/>
      <c r="Q24" s="446"/>
      <c r="R24" s="447"/>
      <c r="S24" s="348" t="s">
        <v>25</v>
      </c>
      <c r="T24" s="349"/>
      <c r="U24" s="349"/>
      <c r="V24" s="350"/>
      <c r="W24" s="445" t="str">
        <f>IF(ISBLANK(_sPassportDateOfExpiration),"",_sPassportDateOfExpiration)</f>
        <v/>
      </c>
      <c r="X24" s="446"/>
      <c r="Y24" s="446"/>
      <c r="Z24" s="446"/>
      <c r="AA24" s="447"/>
    </row>
    <row r="25" spans="1:27" ht="15" customHeight="1" x14ac:dyDescent="0.4">
      <c r="A25" s="395" t="s">
        <v>26</v>
      </c>
      <c r="B25" s="396"/>
      <c r="C25" s="396"/>
      <c r="D25" s="396"/>
      <c r="E25" s="397"/>
      <c r="F25" s="345"/>
      <c r="G25" s="346"/>
      <c r="H25" s="346"/>
      <c r="I25" s="347"/>
      <c r="J25" s="395" t="s">
        <v>27</v>
      </c>
      <c r="K25" s="396"/>
      <c r="L25" s="396"/>
      <c r="M25" s="397"/>
      <c r="N25" s="448"/>
      <c r="O25" s="449"/>
      <c r="P25" s="449"/>
      <c r="Q25" s="449"/>
      <c r="R25" s="450"/>
      <c r="S25" s="383" t="s">
        <v>28</v>
      </c>
      <c r="T25" s="396"/>
      <c r="U25" s="396"/>
      <c r="V25" s="397"/>
      <c r="W25" s="448"/>
      <c r="X25" s="449"/>
      <c r="Y25" s="449"/>
      <c r="Z25" s="449"/>
      <c r="AA25" s="450"/>
    </row>
    <row r="26" spans="1:27" ht="13.5" customHeight="1" x14ac:dyDescent="0.4">
      <c r="A26" s="468" t="s">
        <v>29</v>
      </c>
      <c r="B26" s="469"/>
      <c r="C26" s="469"/>
      <c r="D26" s="469"/>
      <c r="E26" s="470"/>
      <c r="F26" s="451">
        <f>_finalSchoolName</f>
        <v>0</v>
      </c>
      <c r="G26" s="452"/>
      <c r="H26" s="452"/>
      <c r="I26" s="452"/>
      <c r="J26" s="452"/>
      <c r="K26" s="452"/>
      <c r="L26" s="452"/>
      <c r="M26" s="452"/>
      <c r="N26" s="452"/>
      <c r="O26" s="452"/>
      <c r="P26" s="453"/>
      <c r="Q26" s="475" t="s">
        <v>30</v>
      </c>
      <c r="R26" s="476"/>
      <c r="S26" s="476"/>
      <c r="T26" s="476"/>
      <c r="U26" s="476"/>
      <c r="V26" s="477"/>
      <c r="W26" s="459">
        <f>_totalPeriodOfeducation</f>
        <v>0</v>
      </c>
      <c r="X26" s="460"/>
      <c r="Y26" s="460"/>
      <c r="Z26" s="505" t="s">
        <v>98</v>
      </c>
      <c r="AA26" s="506"/>
    </row>
    <row r="27" spans="1:27" ht="13.5" customHeight="1" x14ac:dyDescent="0.4">
      <c r="A27" s="471"/>
      <c r="B27" s="472"/>
      <c r="C27" s="472"/>
      <c r="D27" s="472"/>
      <c r="E27" s="473"/>
      <c r="F27" s="454"/>
      <c r="G27" s="455"/>
      <c r="H27" s="455"/>
      <c r="I27" s="456"/>
      <c r="J27" s="455"/>
      <c r="K27" s="455"/>
      <c r="L27" s="457"/>
      <c r="M27" s="457"/>
      <c r="N27" s="457"/>
      <c r="O27" s="457"/>
      <c r="P27" s="458"/>
      <c r="Q27" s="478"/>
      <c r="R27" s="479"/>
      <c r="S27" s="479"/>
      <c r="T27" s="479"/>
      <c r="U27" s="479"/>
      <c r="V27" s="480"/>
      <c r="W27" s="461"/>
      <c r="X27" s="462"/>
      <c r="Y27" s="462"/>
      <c r="Z27" s="507"/>
      <c r="AA27" s="508"/>
    </row>
    <row r="28" spans="1:27" ht="13.5" customHeight="1" x14ac:dyDescent="0.4">
      <c r="A28" s="474" t="s">
        <v>84</v>
      </c>
      <c r="B28" s="474"/>
      <c r="C28" s="474"/>
      <c r="D28" s="474"/>
      <c r="E28" s="474"/>
      <c r="F28" s="474"/>
      <c r="G28" s="474"/>
      <c r="H28" s="474"/>
      <c r="I28" s="474"/>
      <c r="J28" s="463">
        <f>_sCriminalRecord</f>
        <v>0</v>
      </c>
      <c r="K28" s="463"/>
      <c r="L28" s="463"/>
      <c r="M28" s="464" t="s">
        <v>401</v>
      </c>
      <c r="N28" s="464"/>
      <c r="O28" s="464"/>
      <c r="P28" s="464"/>
      <c r="Q28" s="464"/>
      <c r="R28" s="464"/>
      <c r="S28" s="464"/>
      <c r="T28" s="464"/>
      <c r="U28" s="464"/>
      <c r="V28" s="464"/>
      <c r="W28" s="464"/>
      <c r="X28" s="464"/>
      <c r="Y28" s="463">
        <f>EntrySheet!C22</f>
        <v>0</v>
      </c>
      <c r="Z28" s="463"/>
      <c r="AA28" s="463"/>
    </row>
    <row r="29" spans="1:27" ht="13.5" customHeight="1" x14ac:dyDescent="0.4">
      <c r="A29" s="474"/>
      <c r="B29" s="474"/>
      <c r="C29" s="474"/>
      <c r="D29" s="474"/>
      <c r="E29" s="474"/>
      <c r="F29" s="474"/>
      <c r="G29" s="474"/>
      <c r="H29" s="474"/>
      <c r="I29" s="474"/>
      <c r="J29" s="463"/>
      <c r="K29" s="463"/>
      <c r="L29" s="463"/>
      <c r="M29" s="464"/>
      <c r="N29" s="464"/>
      <c r="O29" s="464"/>
      <c r="P29" s="464"/>
      <c r="Q29" s="464"/>
      <c r="R29" s="464"/>
      <c r="S29" s="464"/>
      <c r="T29" s="464"/>
      <c r="U29" s="464"/>
      <c r="V29" s="464"/>
      <c r="W29" s="464"/>
      <c r="X29" s="464"/>
      <c r="Y29" s="463"/>
      <c r="Z29" s="463"/>
      <c r="AA29" s="463"/>
    </row>
    <row r="30" spans="1:27" s="142" customFormat="1" ht="28.5" customHeight="1" x14ac:dyDescent="0.25">
      <c r="A30" s="189" t="s">
        <v>402</v>
      </c>
      <c r="B30" s="189"/>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row>
    <row r="31" spans="1:27" s="143" customFormat="1" ht="19.5" customHeight="1" x14ac:dyDescent="0.25">
      <c r="A31" s="178"/>
      <c r="B31" s="179" t="s">
        <v>394</v>
      </c>
      <c r="C31" s="179"/>
      <c r="D31" s="179"/>
      <c r="E31" s="179"/>
      <c r="F31" s="180"/>
      <c r="G31" s="186" t="s">
        <v>395</v>
      </c>
      <c r="H31" s="179"/>
      <c r="I31" s="179"/>
      <c r="J31" s="180"/>
      <c r="K31" s="186" t="s">
        <v>396</v>
      </c>
      <c r="L31" s="179"/>
      <c r="M31" s="179"/>
      <c r="N31" s="180"/>
      <c r="O31" s="186"/>
      <c r="P31" s="179"/>
      <c r="Q31" s="188"/>
      <c r="R31" s="179" t="s">
        <v>397</v>
      </c>
      <c r="S31" s="179"/>
      <c r="T31" s="179"/>
      <c r="U31" s="179"/>
      <c r="V31" s="179"/>
      <c r="W31" s="179"/>
      <c r="X31" s="179"/>
      <c r="Y31" s="179"/>
      <c r="Z31" s="179"/>
      <c r="AA31" s="180"/>
    </row>
    <row r="32" spans="1:27" s="127" customFormat="1" ht="12" x14ac:dyDescent="0.4">
      <c r="A32" s="181"/>
      <c r="B32" s="182" t="s">
        <v>162</v>
      </c>
      <c r="C32" s="183"/>
      <c r="D32" s="183"/>
      <c r="E32" s="184"/>
      <c r="F32" s="185"/>
      <c r="G32" s="187" t="s">
        <v>150</v>
      </c>
      <c r="H32" s="184"/>
      <c r="I32" s="184"/>
      <c r="J32" s="185"/>
      <c r="K32" s="465" t="s">
        <v>151</v>
      </c>
      <c r="L32" s="466"/>
      <c r="M32" s="466"/>
      <c r="N32" s="467"/>
      <c r="O32" s="181"/>
      <c r="P32" s="184"/>
      <c r="Q32" s="183"/>
      <c r="R32" s="182" t="s">
        <v>152</v>
      </c>
      <c r="S32" s="184"/>
      <c r="T32" s="183"/>
      <c r="U32" s="184"/>
      <c r="V32" s="183"/>
      <c r="W32" s="184"/>
      <c r="X32" s="184"/>
      <c r="Y32" s="184"/>
      <c r="Z32" s="184"/>
      <c r="AA32" s="185"/>
    </row>
    <row r="33" spans="1:27" ht="19.5" customHeight="1" x14ac:dyDescent="0.4">
      <c r="A33" s="177" t="s">
        <v>398</v>
      </c>
      <c r="B33" s="425" t="str">
        <f>IF(ISBLANK(_pastVisaDate1),"",_pastVisaDate1)</f>
        <v/>
      </c>
      <c r="C33" s="425"/>
      <c r="D33" s="425"/>
      <c r="E33" s="425"/>
      <c r="F33" s="425"/>
      <c r="G33" s="426">
        <f ca="1">OFFSET(_pastVisaDate1,1,0)</f>
        <v>0</v>
      </c>
      <c r="H33" s="426"/>
      <c r="I33" s="426"/>
      <c r="J33" s="426"/>
      <c r="K33" s="430">
        <f ca="1">OFFSET(_pastVisaDate1,2,0)</f>
        <v>0</v>
      </c>
      <c r="L33" s="431"/>
      <c r="M33" s="431"/>
      <c r="N33" s="432"/>
      <c r="O33" s="427">
        <f ca="1">OFFSET(_pastVisaDate1,3,0)</f>
        <v>0</v>
      </c>
      <c r="P33" s="428"/>
      <c r="Q33" s="428"/>
      <c r="R33" s="428"/>
      <c r="S33" s="428"/>
      <c r="T33" s="428"/>
      <c r="U33" s="428"/>
      <c r="V33" s="428"/>
      <c r="W33" s="428"/>
      <c r="X33" s="428"/>
      <c r="Y33" s="428"/>
      <c r="Z33" s="428"/>
      <c r="AA33" s="429"/>
    </row>
    <row r="34" spans="1:27" ht="19.5" customHeight="1" x14ac:dyDescent="0.4">
      <c r="A34" s="177" t="s">
        <v>399</v>
      </c>
      <c r="B34" s="425" t="str">
        <f>IF(ISBLANK(_pastVisaDate2),"",_pastVisaDate2)</f>
        <v/>
      </c>
      <c r="C34" s="425"/>
      <c r="D34" s="425"/>
      <c r="E34" s="425"/>
      <c r="F34" s="425"/>
      <c r="G34" s="426">
        <f ca="1">OFFSET(_pastVisaDate2,1,0)</f>
        <v>0</v>
      </c>
      <c r="H34" s="426"/>
      <c r="I34" s="426"/>
      <c r="J34" s="426"/>
      <c r="K34" s="430">
        <f ca="1">OFFSET(_pastVisaDate2,2,0)</f>
        <v>0</v>
      </c>
      <c r="L34" s="431"/>
      <c r="M34" s="431"/>
      <c r="N34" s="432"/>
      <c r="O34" s="427">
        <f ca="1">OFFSET(_pastVisaDate2,3,0)</f>
        <v>0</v>
      </c>
      <c r="P34" s="428"/>
      <c r="Q34" s="428"/>
      <c r="R34" s="428"/>
      <c r="S34" s="428"/>
      <c r="T34" s="428"/>
      <c r="U34" s="428"/>
      <c r="V34" s="428"/>
      <c r="W34" s="428"/>
      <c r="X34" s="428"/>
      <c r="Y34" s="428"/>
      <c r="Z34" s="428"/>
      <c r="AA34" s="429"/>
    </row>
    <row r="35" spans="1:27" ht="18.75" customHeight="1" x14ac:dyDescent="0.4">
      <c r="A35" s="177" t="s">
        <v>400</v>
      </c>
      <c r="B35" s="425" t="str">
        <f>IF(ISBLANK(_pastVisaDate3),"",_pastVisaDate3)</f>
        <v/>
      </c>
      <c r="C35" s="425"/>
      <c r="D35" s="425"/>
      <c r="E35" s="425"/>
      <c r="F35" s="425"/>
      <c r="G35" s="426">
        <f ca="1">OFFSET(_pastVisaDate3,1,0)</f>
        <v>0</v>
      </c>
      <c r="H35" s="426"/>
      <c r="I35" s="426"/>
      <c r="J35" s="426"/>
      <c r="K35" s="430">
        <f ca="1">OFFSET(_pastVisaDate3,2,0)</f>
        <v>0</v>
      </c>
      <c r="L35" s="431"/>
      <c r="M35" s="431"/>
      <c r="N35" s="432"/>
      <c r="O35" s="427">
        <f ca="1">OFFSET(_pastVisaDate3,3,0)</f>
        <v>0</v>
      </c>
      <c r="P35" s="428"/>
      <c r="Q35" s="428"/>
      <c r="R35" s="428"/>
      <c r="S35" s="428"/>
      <c r="T35" s="428"/>
      <c r="U35" s="428"/>
      <c r="V35" s="428"/>
      <c r="W35" s="428"/>
      <c r="X35" s="428"/>
      <c r="Y35" s="428"/>
      <c r="Z35" s="428"/>
      <c r="AA35" s="429"/>
    </row>
    <row r="36" spans="1:27" ht="12" customHeight="1" x14ac:dyDescent="0.4">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row>
    <row r="37" spans="1:27" ht="12" customHeight="1" x14ac:dyDescent="0.4">
      <c r="A37" s="167" t="s">
        <v>31</v>
      </c>
      <c r="B37" s="44"/>
      <c r="C37" s="44" t="s">
        <v>32</v>
      </c>
      <c r="D37" s="44"/>
      <c r="E37" s="44"/>
      <c r="F37" s="44"/>
      <c r="G37" s="44"/>
      <c r="H37" s="44"/>
      <c r="I37" s="44"/>
      <c r="J37" s="44"/>
      <c r="K37" s="44"/>
      <c r="L37" s="44"/>
      <c r="M37" s="44"/>
      <c r="N37" s="44"/>
      <c r="O37" s="44"/>
      <c r="P37" s="44"/>
      <c r="Q37" s="44"/>
      <c r="R37" s="44"/>
      <c r="S37" s="44"/>
      <c r="T37" s="44"/>
      <c r="U37" s="44"/>
      <c r="V37" s="44"/>
      <c r="W37" s="44"/>
      <c r="X37" s="44"/>
      <c r="Y37" s="44"/>
      <c r="Z37" s="44"/>
      <c r="AA37" s="44"/>
    </row>
    <row r="38" spans="1:27" ht="12" customHeight="1" x14ac:dyDescent="0.2">
      <c r="A38" s="348" t="s">
        <v>33</v>
      </c>
      <c r="B38" s="349"/>
      <c r="C38" s="349"/>
      <c r="D38" s="349"/>
      <c r="E38" s="349"/>
      <c r="F38" s="349"/>
      <c r="G38" s="349"/>
      <c r="H38" s="350"/>
      <c r="I38" s="348" t="s">
        <v>34</v>
      </c>
      <c r="J38" s="349"/>
      <c r="K38" s="350"/>
      <c r="L38" s="348" t="s">
        <v>364</v>
      </c>
      <c r="M38" s="349"/>
      <c r="N38" s="349"/>
      <c r="O38" s="349"/>
      <c r="P38" s="349"/>
      <c r="Q38" s="349"/>
      <c r="R38" s="349"/>
      <c r="S38" s="349"/>
      <c r="T38" s="349"/>
      <c r="U38" s="349"/>
      <c r="V38" s="349"/>
      <c r="W38" s="349"/>
      <c r="X38" s="349"/>
      <c r="Y38" s="349"/>
      <c r="Z38" s="349"/>
      <c r="AA38" s="350"/>
    </row>
    <row r="39" spans="1:27" ht="12" customHeight="1" x14ac:dyDescent="0.4">
      <c r="A39" s="433" t="s">
        <v>36</v>
      </c>
      <c r="B39" s="434"/>
      <c r="C39" s="434"/>
      <c r="D39" s="434"/>
      <c r="E39" s="434"/>
      <c r="F39" s="434"/>
      <c r="G39" s="434"/>
      <c r="H39" s="435"/>
      <c r="I39" s="436" t="s">
        <v>37</v>
      </c>
      <c r="J39" s="437"/>
      <c r="K39" s="438"/>
      <c r="L39" s="351"/>
      <c r="M39" s="352"/>
      <c r="N39" s="352"/>
      <c r="O39" s="352"/>
      <c r="P39" s="352"/>
      <c r="Q39" s="352"/>
      <c r="R39" s="352"/>
      <c r="S39" s="352"/>
      <c r="T39" s="352"/>
      <c r="U39" s="352"/>
      <c r="V39" s="352"/>
      <c r="W39" s="352"/>
      <c r="X39" s="352"/>
      <c r="Y39" s="352"/>
      <c r="Z39" s="352"/>
      <c r="AA39" s="353"/>
    </row>
    <row r="40" spans="1:27" ht="12" customHeight="1" x14ac:dyDescent="0.4">
      <c r="A40" s="354">
        <f>_fatherName</f>
        <v>0</v>
      </c>
      <c r="B40" s="355"/>
      <c r="C40" s="355"/>
      <c r="D40" s="355"/>
      <c r="E40" s="355"/>
      <c r="F40" s="355"/>
      <c r="G40" s="355"/>
      <c r="H40" s="356"/>
      <c r="I40" s="439" t="s">
        <v>362</v>
      </c>
      <c r="J40" s="440"/>
      <c r="K40" s="441"/>
      <c r="L40" s="354">
        <f ca="1">OFFSET(_fatherName,3,0)</f>
        <v>0</v>
      </c>
      <c r="M40" s="355"/>
      <c r="N40" s="355"/>
      <c r="O40" s="355"/>
      <c r="P40" s="355"/>
      <c r="Q40" s="355"/>
      <c r="R40" s="355"/>
      <c r="S40" s="355"/>
      <c r="T40" s="355"/>
      <c r="U40" s="355"/>
      <c r="V40" s="355"/>
      <c r="W40" s="355"/>
      <c r="X40" s="355"/>
      <c r="Y40" s="355"/>
      <c r="Z40" s="355"/>
      <c r="AA40" s="356"/>
    </row>
    <row r="41" spans="1:27" ht="12" customHeight="1" x14ac:dyDescent="0.4">
      <c r="A41" s="357"/>
      <c r="B41" s="358"/>
      <c r="C41" s="358"/>
      <c r="D41" s="358"/>
      <c r="E41" s="358"/>
      <c r="F41" s="358"/>
      <c r="G41" s="358"/>
      <c r="H41" s="359"/>
      <c r="I41" s="442"/>
      <c r="J41" s="443"/>
      <c r="K41" s="444"/>
      <c r="L41" s="357"/>
      <c r="M41" s="358"/>
      <c r="N41" s="358"/>
      <c r="O41" s="358"/>
      <c r="P41" s="358"/>
      <c r="Q41" s="358"/>
      <c r="R41" s="358"/>
      <c r="S41" s="358"/>
      <c r="T41" s="358"/>
      <c r="U41" s="358"/>
      <c r="V41" s="358"/>
      <c r="W41" s="358"/>
      <c r="X41" s="358"/>
      <c r="Y41" s="358"/>
      <c r="Z41" s="358"/>
      <c r="AA41" s="359"/>
    </row>
    <row r="42" spans="1:27" ht="12" customHeight="1" x14ac:dyDescent="0.4">
      <c r="A42" s="354">
        <f>_motherName</f>
        <v>0</v>
      </c>
      <c r="B42" s="355"/>
      <c r="C42" s="355"/>
      <c r="D42" s="355"/>
      <c r="E42" s="355"/>
      <c r="F42" s="355"/>
      <c r="G42" s="355"/>
      <c r="H42" s="356"/>
      <c r="I42" s="439" t="s">
        <v>363</v>
      </c>
      <c r="J42" s="440"/>
      <c r="K42" s="441"/>
      <c r="L42" s="354">
        <f ca="1">OFFSET(_motherName,3,0)</f>
        <v>0</v>
      </c>
      <c r="M42" s="355"/>
      <c r="N42" s="355"/>
      <c r="O42" s="355"/>
      <c r="P42" s="355"/>
      <c r="Q42" s="355"/>
      <c r="R42" s="355"/>
      <c r="S42" s="355"/>
      <c r="T42" s="355"/>
      <c r="U42" s="355"/>
      <c r="V42" s="355"/>
      <c r="W42" s="355"/>
      <c r="X42" s="355"/>
      <c r="Y42" s="355"/>
      <c r="Z42" s="355"/>
      <c r="AA42" s="356"/>
    </row>
    <row r="43" spans="1:27" ht="12" customHeight="1" x14ac:dyDescent="0.4">
      <c r="A43" s="357"/>
      <c r="B43" s="358"/>
      <c r="C43" s="358"/>
      <c r="D43" s="358"/>
      <c r="E43" s="358"/>
      <c r="F43" s="358"/>
      <c r="G43" s="358"/>
      <c r="H43" s="359"/>
      <c r="I43" s="442"/>
      <c r="J43" s="443"/>
      <c r="K43" s="444"/>
      <c r="L43" s="357"/>
      <c r="M43" s="358"/>
      <c r="N43" s="358"/>
      <c r="O43" s="358"/>
      <c r="P43" s="358"/>
      <c r="Q43" s="358"/>
      <c r="R43" s="358"/>
      <c r="S43" s="358"/>
      <c r="T43" s="358"/>
      <c r="U43" s="358"/>
      <c r="V43" s="358"/>
      <c r="W43" s="358"/>
      <c r="X43" s="358"/>
      <c r="Y43" s="358"/>
      <c r="Z43" s="358"/>
      <c r="AA43" s="359"/>
    </row>
    <row r="44" spans="1:27" ht="12" customHeight="1" x14ac:dyDescent="0.4">
      <c r="A44" s="354">
        <f>_otherName1</f>
        <v>0</v>
      </c>
      <c r="B44" s="355"/>
      <c r="C44" s="355"/>
      <c r="D44" s="355"/>
      <c r="E44" s="355"/>
      <c r="F44" s="355"/>
      <c r="G44" s="355"/>
      <c r="H44" s="356"/>
      <c r="I44" s="439">
        <f ca="1">OFFSET(_otherName1,1,0)</f>
        <v>0</v>
      </c>
      <c r="J44" s="440"/>
      <c r="K44" s="441"/>
      <c r="L44" s="354">
        <f ca="1">OFFSET(_otherName1,4,0)</f>
        <v>0</v>
      </c>
      <c r="M44" s="355"/>
      <c r="N44" s="355"/>
      <c r="O44" s="355"/>
      <c r="P44" s="355"/>
      <c r="Q44" s="355"/>
      <c r="R44" s="355"/>
      <c r="S44" s="355"/>
      <c r="T44" s="355"/>
      <c r="U44" s="355"/>
      <c r="V44" s="355"/>
      <c r="W44" s="355"/>
      <c r="X44" s="355"/>
      <c r="Y44" s="355"/>
      <c r="Z44" s="355"/>
      <c r="AA44" s="356"/>
    </row>
    <row r="45" spans="1:27" x14ac:dyDescent="0.4">
      <c r="A45" s="357"/>
      <c r="B45" s="358"/>
      <c r="C45" s="358"/>
      <c r="D45" s="358"/>
      <c r="E45" s="358"/>
      <c r="F45" s="358"/>
      <c r="G45" s="358"/>
      <c r="H45" s="359"/>
      <c r="I45" s="442"/>
      <c r="J45" s="443"/>
      <c r="K45" s="444"/>
      <c r="L45" s="357"/>
      <c r="M45" s="358"/>
      <c r="N45" s="358"/>
      <c r="O45" s="358"/>
      <c r="P45" s="358"/>
      <c r="Q45" s="358"/>
      <c r="R45" s="358"/>
      <c r="S45" s="358"/>
      <c r="T45" s="358"/>
      <c r="U45" s="358"/>
      <c r="V45" s="358"/>
      <c r="W45" s="358"/>
      <c r="X45" s="358"/>
      <c r="Y45" s="358"/>
      <c r="Z45" s="358"/>
      <c r="AA45" s="359"/>
    </row>
    <row r="46" spans="1:27" x14ac:dyDescent="0.4">
      <c r="A46" s="354">
        <f>_otherName2</f>
        <v>0</v>
      </c>
      <c r="B46" s="355"/>
      <c r="C46" s="355"/>
      <c r="D46" s="355"/>
      <c r="E46" s="355"/>
      <c r="F46" s="355"/>
      <c r="G46" s="355"/>
      <c r="H46" s="356"/>
      <c r="I46" s="439">
        <f ca="1">OFFSET(_otherName2,1,0)</f>
        <v>0</v>
      </c>
      <c r="J46" s="440"/>
      <c r="K46" s="441"/>
      <c r="L46" s="354">
        <f ca="1">OFFSET(_otherName2,4,0)</f>
        <v>0</v>
      </c>
      <c r="M46" s="355"/>
      <c r="N46" s="355"/>
      <c r="O46" s="355"/>
      <c r="P46" s="355"/>
      <c r="Q46" s="355"/>
      <c r="R46" s="355"/>
      <c r="S46" s="355"/>
      <c r="T46" s="355"/>
      <c r="U46" s="355"/>
      <c r="V46" s="355"/>
      <c r="W46" s="355"/>
      <c r="X46" s="355"/>
      <c r="Y46" s="355"/>
      <c r="Z46" s="355"/>
      <c r="AA46" s="356"/>
    </row>
    <row r="47" spans="1:27" ht="15" customHeight="1" x14ac:dyDescent="0.4">
      <c r="A47" s="357"/>
      <c r="B47" s="358"/>
      <c r="C47" s="358"/>
      <c r="D47" s="358"/>
      <c r="E47" s="358"/>
      <c r="F47" s="358"/>
      <c r="G47" s="358"/>
      <c r="H47" s="359"/>
      <c r="I47" s="442"/>
      <c r="J47" s="443"/>
      <c r="K47" s="444"/>
      <c r="L47" s="357"/>
      <c r="M47" s="358"/>
      <c r="N47" s="358"/>
      <c r="O47" s="358"/>
      <c r="P47" s="358"/>
      <c r="Q47" s="358"/>
      <c r="R47" s="358"/>
      <c r="S47" s="358"/>
      <c r="T47" s="358"/>
      <c r="U47" s="358"/>
      <c r="V47" s="358"/>
      <c r="W47" s="358"/>
      <c r="X47" s="358"/>
      <c r="Y47" s="358"/>
      <c r="Z47" s="358"/>
      <c r="AA47" s="359"/>
    </row>
    <row r="48" spans="1:27" ht="15" customHeight="1" x14ac:dyDescent="0.4">
      <c r="A48" s="354">
        <f>_otherName3</f>
        <v>0</v>
      </c>
      <c r="B48" s="355"/>
      <c r="C48" s="355"/>
      <c r="D48" s="355"/>
      <c r="E48" s="355"/>
      <c r="F48" s="355"/>
      <c r="G48" s="355"/>
      <c r="H48" s="356"/>
      <c r="I48" s="439">
        <f ca="1">OFFSET(_otherName3,1,0)</f>
        <v>0</v>
      </c>
      <c r="J48" s="440"/>
      <c r="K48" s="441"/>
      <c r="L48" s="354">
        <f ca="1">OFFSET(_otherName3,4,0)</f>
        <v>0</v>
      </c>
      <c r="M48" s="355"/>
      <c r="N48" s="355"/>
      <c r="O48" s="355"/>
      <c r="P48" s="355"/>
      <c r="Q48" s="355"/>
      <c r="R48" s="355"/>
      <c r="S48" s="355"/>
      <c r="T48" s="355"/>
      <c r="U48" s="355"/>
      <c r="V48" s="355"/>
      <c r="W48" s="355"/>
      <c r="X48" s="355"/>
      <c r="Y48" s="355"/>
      <c r="Z48" s="355"/>
      <c r="AA48" s="356"/>
    </row>
    <row r="49" spans="1:27" ht="15" customHeight="1" x14ac:dyDescent="0.4">
      <c r="A49" s="357"/>
      <c r="B49" s="358"/>
      <c r="C49" s="358"/>
      <c r="D49" s="358"/>
      <c r="E49" s="358"/>
      <c r="F49" s="358"/>
      <c r="G49" s="358"/>
      <c r="H49" s="359"/>
      <c r="I49" s="442"/>
      <c r="J49" s="443"/>
      <c r="K49" s="444"/>
      <c r="L49" s="357"/>
      <c r="M49" s="358"/>
      <c r="N49" s="358"/>
      <c r="O49" s="358"/>
      <c r="P49" s="358"/>
      <c r="Q49" s="358"/>
      <c r="R49" s="358"/>
      <c r="S49" s="358"/>
      <c r="T49" s="358"/>
      <c r="U49" s="358"/>
      <c r="V49" s="358"/>
      <c r="W49" s="358"/>
      <c r="X49" s="358"/>
      <c r="Y49" s="358"/>
      <c r="Z49" s="358"/>
      <c r="AA49" s="359"/>
    </row>
    <row r="50" spans="1:27" ht="33" x14ac:dyDescent="0.4">
      <c r="A50" s="504" t="s">
        <v>86</v>
      </c>
      <c r="B50" s="504"/>
      <c r="C50" s="504"/>
      <c r="D50" s="504"/>
      <c r="E50" s="504"/>
      <c r="F50" s="504"/>
      <c r="G50" s="504"/>
      <c r="H50" s="504"/>
      <c r="I50" s="504"/>
      <c r="J50" s="504"/>
      <c r="K50" s="504"/>
      <c r="L50" s="504"/>
      <c r="M50" s="504"/>
      <c r="N50" s="504"/>
      <c r="O50" s="504"/>
      <c r="P50" s="504"/>
      <c r="Q50" s="504"/>
      <c r="R50" s="504"/>
      <c r="S50" s="504"/>
      <c r="T50" s="504"/>
      <c r="U50" s="504"/>
      <c r="V50" s="504"/>
      <c r="W50" s="504"/>
      <c r="X50" s="504"/>
      <c r="Y50" s="504"/>
      <c r="Z50" s="504"/>
      <c r="AA50" s="504"/>
    </row>
    <row r="51" spans="1:27" ht="15" customHeight="1" x14ac:dyDescent="0.4">
      <c r="A51" s="167" t="s">
        <v>39</v>
      </c>
      <c r="B51" s="44"/>
      <c r="C51" s="44"/>
      <c r="D51" s="44" t="s">
        <v>40</v>
      </c>
      <c r="E51" s="44"/>
      <c r="F51" s="44"/>
      <c r="G51" s="44"/>
      <c r="H51" s="44"/>
      <c r="I51" s="44" t="s">
        <v>41</v>
      </c>
      <c r="J51" s="44"/>
      <c r="K51" s="44"/>
      <c r="L51" s="44"/>
      <c r="M51" s="44"/>
      <c r="N51" s="44"/>
      <c r="O51" s="44"/>
      <c r="P51" s="44"/>
      <c r="Q51" s="44"/>
      <c r="R51" s="44"/>
      <c r="S51" s="44"/>
      <c r="T51" s="44"/>
      <c r="U51" s="44"/>
      <c r="V51" s="44"/>
      <c r="W51" s="44"/>
      <c r="X51" s="44"/>
      <c r="Y51" s="44"/>
      <c r="Z51" s="44"/>
      <c r="AA51" s="44"/>
    </row>
    <row r="52" spans="1:27" ht="15" customHeight="1" x14ac:dyDescent="0.2">
      <c r="A52" s="348" t="s">
        <v>33</v>
      </c>
      <c r="B52" s="349"/>
      <c r="C52" s="349"/>
      <c r="D52" s="349"/>
      <c r="E52" s="349"/>
      <c r="F52" s="349"/>
      <c r="G52" s="349"/>
      <c r="H52" s="350"/>
      <c r="I52" s="348" t="s">
        <v>34</v>
      </c>
      <c r="J52" s="349"/>
      <c r="K52" s="350"/>
      <c r="L52" s="348" t="s">
        <v>11</v>
      </c>
      <c r="M52" s="349"/>
      <c r="N52" s="350"/>
      <c r="O52" s="348" t="s">
        <v>42</v>
      </c>
      <c r="P52" s="349"/>
      <c r="Q52" s="349"/>
      <c r="R52" s="350"/>
      <c r="S52" s="348" t="s">
        <v>43</v>
      </c>
      <c r="T52" s="349"/>
      <c r="U52" s="349"/>
      <c r="V52" s="349"/>
      <c r="W52" s="349"/>
      <c r="X52" s="349"/>
      <c r="Y52" s="349"/>
      <c r="Z52" s="349"/>
      <c r="AA52" s="350"/>
    </row>
    <row r="53" spans="1:27" ht="13.5" customHeight="1" x14ac:dyDescent="0.4">
      <c r="A53" s="433" t="s">
        <v>44</v>
      </c>
      <c r="B53" s="434"/>
      <c r="C53" s="434"/>
      <c r="D53" s="434"/>
      <c r="E53" s="434"/>
      <c r="F53" s="434"/>
      <c r="G53" s="434"/>
      <c r="H53" s="435"/>
      <c r="I53" s="436" t="s">
        <v>37</v>
      </c>
      <c r="J53" s="437"/>
      <c r="K53" s="438"/>
      <c r="L53" s="436" t="s">
        <v>45</v>
      </c>
      <c r="M53" s="437"/>
      <c r="N53" s="438"/>
      <c r="O53" s="546" t="s">
        <v>46</v>
      </c>
      <c r="P53" s="547"/>
      <c r="Q53" s="547"/>
      <c r="R53" s="548"/>
      <c r="S53" s="436" t="s">
        <v>47</v>
      </c>
      <c r="T53" s="437"/>
      <c r="U53" s="437"/>
      <c r="V53" s="437"/>
      <c r="W53" s="437"/>
      <c r="X53" s="437"/>
      <c r="Y53" s="437"/>
      <c r="Z53" s="437"/>
      <c r="AA53" s="438"/>
    </row>
    <row r="54" spans="1:27" ht="13.5" customHeight="1" x14ac:dyDescent="0.4">
      <c r="A54" s="363">
        <f>_relativeInJapanName</f>
        <v>0</v>
      </c>
      <c r="B54" s="364"/>
      <c r="C54" s="364"/>
      <c r="D54" s="364"/>
      <c r="E54" s="364"/>
      <c r="F54" s="364"/>
      <c r="G54" s="364"/>
      <c r="H54" s="365"/>
      <c r="I54" s="363">
        <f ca="1">OFFSET(_relativeInJapanName,1,0)</f>
        <v>0</v>
      </c>
      <c r="J54" s="364"/>
      <c r="K54" s="365"/>
      <c r="L54" s="363">
        <f ca="1">OFFSET(_relativeInJapanName,2,0)</f>
        <v>0</v>
      </c>
      <c r="M54" s="364"/>
      <c r="N54" s="365"/>
      <c r="O54" s="549">
        <f ca="1">OFFSET(_relativeInJapanName,7,0)</f>
        <v>0</v>
      </c>
      <c r="P54" s="550"/>
      <c r="Q54" s="550"/>
      <c r="R54" s="551"/>
      <c r="S54" s="363">
        <f ca="1">OFFSET(_relativeInJapanName,6,0)</f>
        <v>0</v>
      </c>
      <c r="T54" s="364"/>
      <c r="U54" s="364"/>
      <c r="V54" s="364"/>
      <c r="W54" s="364"/>
      <c r="X54" s="364"/>
      <c r="Y54" s="364"/>
      <c r="Z54" s="364"/>
      <c r="AA54" s="365"/>
    </row>
    <row r="55" spans="1:27" s="172" customFormat="1" ht="24" customHeight="1" x14ac:dyDescent="0.4">
      <c r="A55" s="345"/>
      <c r="B55" s="346"/>
      <c r="C55" s="346"/>
      <c r="D55" s="346"/>
      <c r="E55" s="346"/>
      <c r="F55" s="346"/>
      <c r="G55" s="346"/>
      <c r="H55" s="347"/>
      <c r="I55" s="345"/>
      <c r="J55" s="346"/>
      <c r="K55" s="347"/>
      <c r="L55" s="345"/>
      <c r="M55" s="346"/>
      <c r="N55" s="347"/>
      <c r="O55" s="552"/>
      <c r="P55" s="553"/>
      <c r="Q55" s="553"/>
      <c r="R55" s="554"/>
      <c r="S55" s="345"/>
      <c r="T55" s="346"/>
      <c r="U55" s="346"/>
      <c r="V55" s="346"/>
      <c r="W55" s="346"/>
      <c r="X55" s="346"/>
      <c r="Y55" s="346"/>
      <c r="Z55" s="346"/>
      <c r="AA55" s="347"/>
    </row>
    <row r="56" spans="1:27" ht="24" customHeight="1" x14ac:dyDescent="0.4">
      <c r="A56" s="366" t="s">
        <v>21</v>
      </c>
      <c r="B56" s="367"/>
      <c r="C56" s="367"/>
      <c r="D56" s="367"/>
      <c r="E56" s="368"/>
      <c r="F56" s="354">
        <f ca="1">OFFSET(_relativeInJapanName,3,0)</f>
        <v>0</v>
      </c>
      <c r="G56" s="355"/>
      <c r="H56" s="355"/>
      <c r="I56" s="355"/>
      <c r="J56" s="355"/>
      <c r="K56" s="355"/>
      <c r="L56" s="355"/>
      <c r="M56" s="355"/>
      <c r="N56" s="355"/>
      <c r="O56" s="355"/>
      <c r="P56" s="355"/>
      <c r="Q56" s="355"/>
      <c r="R56" s="355"/>
      <c r="S56" s="355"/>
      <c r="T56" s="355"/>
      <c r="U56" s="355"/>
      <c r="V56" s="355"/>
      <c r="W56" s="355"/>
      <c r="X56" s="355"/>
      <c r="Y56" s="355"/>
      <c r="Z56" s="355"/>
      <c r="AA56" s="356"/>
    </row>
    <row r="57" spans="1:27" x14ac:dyDescent="0.4">
      <c r="A57" s="386"/>
      <c r="B57" s="387"/>
      <c r="C57" s="387"/>
      <c r="D57" s="387"/>
      <c r="E57" s="388"/>
      <c r="F57" s="357"/>
      <c r="G57" s="358"/>
      <c r="H57" s="358"/>
      <c r="I57" s="358"/>
      <c r="J57" s="358"/>
      <c r="K57" s="358"/>
      <c r="L57" s="358"/>
      <c r="M57" s="358"/>
      <c r="N57" s="358"/>
      <c r="O57" s="358"/>
      <c r="P57" s="358"/>
      <c r="Q57" s="358"/>
      <c r="R57" s="358"/>
      <c r="S57" s="358"/>
      <c r="T57" s="358"/>
      <c r="U57" s="358"/>
      <c r="V57" s="358"/>
      <c r="W57" s="358"/>
      <c r="X57" s="358"/>
      <c r="Y57" s="358"/>
      <c r="Z57" s="358"/>
      <c r="AA57" s="359"/>
    </row>
    <row r="58" spans="1:27" x14ac:dyDescent="0.4">
      <c r="A58" s="471" t="s">
        <v>48</v>
      </c>
      <c r="B58" s="488"/>
      <c r="C58" s="488"/>
      <c r="D58" s="488"/>
      <c r="E58" s="473"/>
      <c r="F58" s="422" t="s">
        <v>101</v>
      </c>
      <c r="G58" s="424"/>
      <c r="H58" s="389">
        <f ca="1">OFFSET(_relativeInJapanName,4,0)</f>
        <v>0</v>
      </c>
      <c r="I58" s="390"/>
      <c r="J58" s="390"/>
      <c r="K58" s="390"/>
      <c r="L58" s="390"/>
      <c r="M58" s="390"/>
      <c r="N58" s="390"/>
      <c r="O58" s="390"/>
      <c r="P58" s="391"/>
      <c r="Q58" s="422"/>
      <c r="R58" s="423"/>
      <c r="S58" s="423"/>
      <c r="T58" s="423"/>
      <c r="U58" s="423"/>
      <c r="V58" s="423"/>
      <c r="W58" s="423"/>
      <c r="X58" s="423"/>
      <c r="Y58" s="423"/>
      <c r="Z58" s="423"/>
      <c r="AA58" s="424"/>
    </row>
    <row r="59" spans="1:27" x14ac:dyDescent="0.4">
      <c r="A59" s="383"/>
      <c r="B59" s="384"/>
      <c r="C59" s="384"/>
      <c r="D59" s="384"/>
      <c r="E59" s="385"/>
      <c r="F59" s="369"/>
      <c r="G59" s="371"/>
      <c r="H59" s="392"/>
      <c r="I59" s="393"/>
      <c r="J59" s="393"/>
      <c r="K59" s="393"/>
      <c r="L59" s="393"/>
      <c r="M59" s="393"/>
      <c r="N59" s="393"/>
      <c r="O59" s="393"/>
      <c r="P59" s="394"/>
      <c r="Q59" s="369"/>
      <c r="R59" s="370"/>
      <c r="S59" s="370"/>
      <c r="T59" s="370"/>
      <c r="U59" s="370"/>
      <c r="V59" s="370"/>
      <c r="W59" s="370"/>
      <c r="X59" s="370"/>
      <c r="Y59" s="370"/>
      <c r="Z59" s="370"/>
      <c r="AA59" s="371"/>
    </row>
    <row r="60" spans="1:27" ht="19.5" x14ac:dyDescent="0.4">
      <c r="A60" s="168" t="s">
        <v>49</v>
      </c>
      <c r="B60" s="169"/>
      <c r="C60" s="169"/>
      <c r="D60" s="169"/>
      <c r="E60" s="169"/>
      <c r="F60" s="170" t="s">
        <v>179</v>
      </c>
      <c r="G60" s="169"/>
      <c r="H60" s="169"/>
      <c r="I60" s="169"/>
      <c r="J60" s="169"/>
      <c r="K60" s="169"/>
      <c r="L60" s="169"/>
      <c r="M60" s="171"/>
      <c r="N60" s="360">
        <f>EntrySheet!C70</f>
        <v>0</v>
      </c>
      <c r="O60" s="361"/>
      <c r="P60" s="361"/>
      <c r="Q60" s="361"/>
      <c r="R60" s="361"/>
      <c r="S60" s="361"/>
      <c r="T60" s="361"/>
      <c r="U60" s="361"/>
      <c r="V60" s="361"/>
      <c r="W60" s="361"/>
      <c r="X60" s="361"/>
      <c r="Y60" s="361"/>
      <c r="Z60" s="361"/>
      <c r="AA60" s="362"/>
    </row>
    <row r="61" spans="1:27" x14ac:dyDescent="0.4">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row>
    <row r="62" spans="1:27" ht="16.5" x14ac:dyDescent="0.4">
      <c r="A62" s="138" t="s">
        <v>50</v>
      </c>
      <c r="E62" s="135" t="s">
        <v>51</v>
      </c>
    </row>
    <row r="63" spans="1:27" x14ac:dyDescent="0.2">
      <c r="A63" s="348" t="s">
        <v>33</v>
      </c>
      <c r="B63" s="349"/>
      <c r="C63" s="349"/>
      <c r="D63" s="349"/>
      <c r="E63" s="350"/>
      <c r="F63" s="407">
        <f>_sponsorName</f>
        <v>0</v>
      </c>
      <c r="G63" s="408"/>
      <c r="H63" s="408"/>
      <c r="I63" s="408"/>
      <c r="J63" s="408"/>
      <c r="K63" s="408"/>
      <c r="L63" s="408"/>
      <c r="M63" s="408"/>
      <c r="N63" s="408"/>
      <c r="O63" s="408"/>
      <c r="P63" s="408"/>
      <c r="Q63" s="408"/>
      <c r="R63" s="409"/>
      <c r="S63" s="366" t="s">
        <v>34</v>
      </c>
      <c r="T63" s="367"/>
      <c r="U63" s="368"/>
      <c r="V63" s="413">
        <f ca="1">OFFSET(_sponsorName,1,0)</f>
        <v>0</v>
      </c>
      <c r="W63" s="414"/>
      <c r="X63" s="414"/>
      <c r="Y63" s="414"/>
      <c r="Z63" s="414"/>
      <c r="AA63" s="415"/>
    </row>
    <row r="64" spans="1:27" x14ac:dyDescent="0.4">
      <c r="A64" s="372" t="s">
        <v>87</v>
      </c>
      <c r="B64" s="373"/>
      <c r="C64" s="373"/>
      <c r="D64" s="373"/>
      <c r="E64" s="374"/>
      <c r="F64" s="410"/>
      <c r="G64" s="411"/>
      <c r="H64" s="411"/>
      <c r="I64" s="411"/>
      <c r="J64" s="411"/>
      <c r="K64" s="411"/>
      <c r="L64" s="411"/>
      <c r="M64" s="411"/>
      <c r="N64" s="411"/>
      <c r="O64" s="411"/>
      <c r="P64" s="411"/>
      <c r="Q64" s="411"/>
      <c r="R64" s="412"/>
      <c r="S64" s="372" t="s">
        <v>52</v>
      </c>
      <c r="T64" s="373"/>
      <c r="U64" s="374"/>
      <c r="V64" s="416"/>
      <c r="W64" s="417"/>
      <c r="X64" s="417"/>
      <c r="Y64" s="417"/>
      <c r="Z64" s="417"/>
      <c r="AA64" s="418"/>
    </row>
    <row r="65" spans="1:27" x14ac:dyDescent="0.2">
      <c r="A65" s="348" t="s">
        <v>21</v>
      </c>
      <c r="B65" s="349"/>
      <c r="C65" s="349"/>
      <c r="D65" s="349"/>
      <c r="E65" s="350"/>
      <c r="F65" s="354">
        <f ca="1">OFFSET(_sponsorName,3,0)</f>
        <v>0</v>
      </c>
      <c r="G65" s="355"/>
      <c r="H65" s="355"/>
      <c r="I65" s="355"/>
      <c r="J65" s="355"/>
      <c r="K65" s="355"/>
      <c r="L65" s="355"/>
      <c r="M65" s="355"/>
      <c r="N65" s="355"/>
      <c r="O65" s="355"/>
      <c r="P65" s="355"/>
      <c r="Q65" s="355"/>
      <c r="R65" s="355"/>
      <c r="S65" s="355"/>
      <c r="T65" s="355"/>
      <c r="U65" s="355"/>
      <c r="V65" s="355"/>
      <c r="W65" s="355"/>
      <c r="X65" s="355"/>
      <c r="Y65" s="355"/>
      <c r="Z65" s="355"/>
      <c r="AA65" s="356"/>
    </row>
    <row r="66" spans="1:27" x14ac:dyDescent="0.4">
      <c r="A66" s="369" t="s">
        <v>88</v>
      </c>
      <c r="B66" s="370"/>
      <c r="C66" s="370"/>
      <c r="D66" s="370"/>
      <c r="E66" s="371"/>
      <c r="F66" s="419"/>
      <c r="G66" s="420"/>
      <c r="H66" s="420"/>
      <c r="I66" s="420"/>
      <c r="J66" s="420"/>
      <c r="K66" s="420"/>
      <c r="L66" s="420"/>
      <c r="M66" s="420"/>
      <c r="N66" s="420"/>
      <c r="O66" s="420"/>
      <c r="P66" s="420"/>
      <c r="Q66" s="420"/>
      <c r="R66" s="420"/>
      <c r="S66" s="420"/>
      <c r="T66" s="420"/>
      <c r="U66" s="420"/>
      <c r="V66" s="420"/>
      <c r="W66" s="420"/>
      <c r="X66" s="420"/>
      <c r="Y66" s="420"/>
      <c r="Z66" s="420"/>
      <c r="AA66" s="421"/>
    </row>
    <row r="67" spans="1:27" x14ac:dyDescent="0.2">
      <c r="A67" s="348" t="s">
        <v>89</v>
      </c>
      <c r="B67" s="349"/>
      <c r="C67" s="349"/>
      <c r="D67" s="349"/>
      <c r="E67" s="350"/>
      <c r="F67" s="363">
        <f ca="1">OFFSET(_sponsorName,4,0)</f>
        <v>0</v>
      </c>
      <c r="G67" s="364"/>
      <c r="H67" s="364"/>
      <c r="I67" s="364"/>
      <c r="J67" s="364"/>
      <c r="K67" s="364"/>
      <c r="L67" s="364"/>
      <c r="M67" s="364"/>
      <c r="N67" s="364"/>
      <c r="O67" s="364"/>
      <c r="P67" s="364"/>
      <c r="Q67" s="364"/>
      <c r="R67" s="365"/>
      <c r="S67" s="380" t="s">
        <v>16</v>
      </c>
      <c r="T67" s="381"/>
      <c r="U67" s="382"/>
      <c r="V67" s="363">
        <f ca="1">OFFSET(_sponsorName,6,0)</f>
        <v>0</v>
      </c>
      <c r="W67" s="364"/>
      <c r="X67" s="364"/>
      <c r="Y67" s="364"/>
      <c r="Z67" s="364"/>
      <c r="AA67" s="365"/>
    </row>
    <row r="68" spans="1:27" x14ac:dyDescent="0.4">
      <c r="A68" s="383" t="s">
        <v>90</v>
      </c>
      <c r="B68" s="384"/>
      <c r="C68" s="384"/>
      <c r="D68" s="384"/>
      <c r="E68" s="385"/>
      <c r="F68" s="345"/>
      <c r="G68" s="346"/>
      <c r="H68" s="346"/>
      <c r="I68" s="346"/>
      <c r="J68" s="346"/>
      <c r="K68" s="346"/>
      <c r="L68" s="346"/>
      <c r="M68" s="346"/>
      <c r="N68" s="346"/>
      <c r="O68" s="346"/>
      <c r="P68" s="346"/>
      <c r="Q68" s="346"/>
      <c r="R68" s="347"/>
      <c r="S68" s="395" t="s">
        <v>91</v>
      </c>
      <c r="T68" s="396"/>
      <c r="U68" s="397"/>
      <c r="V68" s="345"/>
      <c r="W68" s="346"/>
      <c r="X68" s="346"/>
      <c r="Y68" s="346"/>
      <c r="Z68" s="346"/>
      <c r="AA68" s="347"/>
    </row>
    <row r="69" spans="1:27" x14ac:dyDescent="0.2">
      <c r="A69" s="348" t="s">
        <v>92</v>
      </c>
      <c r="B69" s="349"/>
      <c r="C69" s="349"/>
      <c r="D69" s="349"/>
      <c r="E69" s="350"/>
      <c r="F69" s="363">
        <f ca="1">OFFSET(_sponsorName,7,0)</f>
        <v>0</v>
      </c>
      <c r="G69" s="364"/>
      <c r="H69" s="364"/>
      <c r="I69" s="364"/>
      <c r="J69" s="364"/>
      <c r="K69" s="364"/>
      <c r="L69" s="364"/>
      <c r="M69" s="364"/>
      <c r="N69" s="364"/>
      <c r="O69" s="365"/>
      <c r="P69" s="366" t="s">
        <v>96</v>
      </c>
      <c r="Q69" s="367"/>
      <c r="R69" s="367"/>
      <c r="S69" s="368"/>
      <c r="T69" s="398">
        <f ca="1">OFFSET(_sponsorName,8,0)</f>
        <v>0</v>
      </c>
      <c r="U69" s="399"/>
      <c r="V69" s="399"/>
      <c r="W69" s="399"/>
      <c r="X69" s="399"/>
      <c r="Y69" s="399"/>
      <c r="Z69" s="399"/>
      <c r="AA69" s="400"/>
    </row>
    <row r="70" spans="1:27" ht="26.25" customHeight="1" x14ac:dyDescent="0.4">
      <c r="A70" s="383" t="s">
        <v>93</v>
      </c>
      <c r="B70" s="384"/>
      <c r="C70" s="384"/>
      <c r="D70" s="384"/>
      <c r="E70" s="385"/>
      <c r="F70" s="345"/>
      <c r="G70" s="346"/>
      <c r="H70" s="346"/>
      <c r="I70" s="346"/>
      <c r="J70" s="346"/>
      <c r="K70" s="346"/>
      <c r="L70" s="346"/>
      <c r="M70" s="346"/>
      <c r="N70" s="346"/>
      <c r="O70" s="347"/>
      <c r="P70" s="404" t="s">
        <v>104</v>
      </c>
      <c r="Q70" s="405"/>
      <c r="R70" s="405"/>
      <c r="S70" s="406"/>
      <c r="T70" s="401"/>
      <c r="U70" s="402"/>
      <c r="V70" s="402"/>
      <c r="W70" s="402"/>
      <c r="X70" s="402"/>
      <c r="Y70" s="402"/>
      <c r="Z70" s="402"/>
      <c r="AA70" s="403"/>
    </row>
    <row r="71" spans="1:27" x14ac:dyDescent="0.2">
      <c r="A71" s="348" t="s">
        <v>94</v>
      </c>
      <c r="B71" s="349"/>
      <c r="C71" s="349"/>
      <c r="D71" s="349"/>
      <c r="E71" s="350"/>
      <c r="F71" s="363">
        <f ca="1">OFFSET(_sponsorName,9,0)</f>
        <v>0</v>
      </c>
      <c r="G71" s="364"/>
      <c r="H71" s="364"/>
      <c r="I71" s="364"/>
      <c r="J71" s="364"/>
      <c r="K71" s="364"/>
      <c r="L71" s="364"/>
      <c r="M71" s="364"/>
      <c r="N71" s="364"/>
      <c r="O71" s="364"/>
      <c r="P71" s="364"/>
      <c r="Q71" s="364"/>
      <c r="R71" s="365"/>
      <c r="S71" s="366" t="s">
        <v>102</v>
      </c>
      <c r="T71" s="367"/>
      <c r="U71" s="368"/>
      <c r="V71" s="342">
        <f>_annualIncome</f>
        <v>0</v>
      </c>
      <c r="W71" s="343"/>
      <c r="X71" s="343"/>
      <c r="Y71" s="343"/>
      <c r="Z71" s="343"/>
      <c r="AA71" s="344"/>
    </row>
    <row r="72" spans="1:27" x14ac:dyDescent="0.4">
      <c r="A72" s="369" t="s">
        <v>95</v>
      </c>
      <c r="B72" s="370"/>
      <c r="C72" s="370"/>
      <c r="D72" s="370"/>
      <c r="E72" s="371"/>
      <c r="F72" s="345"/>
      <c r="G72" s="346"/>
      <c r="H72" s="346"/>
      <c r="I72" s="346"/>
      <c r="J72" s="346"/>
      <c r="K72" s="346"/>
      <c r="L72" s="346"/>
      <c r="M72" s="346"/>
      <c r="N72" s="346"/>
      <c r="O72" s="346"/>
      <c r="P72" s="346"/>
      <c r="Q72" s="346"/>
      <c r="R72" s="347"/>
      <c r="S72" s="372" t="s">
        <v>103</v>
      </c>
      <c r="T72" s="373"/>
      <c r="U72" s="374"/>
      <c r="V72" s="345">
        <f ca="1">OFFSET(_annualIncome,1,0)</f>
        <v>0</v>
      </c>
      <c r="W72" s="346"/>
      <c r="X72" s="346"/>
      <c r="Y72" s="346"/>
      <c r="Z72" s="346"/>
      <c r="AA72" s="347"/>
    </row>
    <row r="73" spans="1:27" x14ac:dyDescent="0.4">
      <c r="A73" s="375"/>
      <c r="B73" s="375"/>
      <c r="C73" s="375"/>
      <c r="D73" s="375"/>
      <c r="E73" s="375"/>
      <c r="F73" s="376"/>
      <c r="G73" s="376"/>
      <c r="H73" s="376"/>
      <c r="I73" s="376"/>
      <c r="J73" s="376"/>
      <c r="K73" s="376"/>
      <c r="L73" s="376"/>
      <c r="M73" s="376"/>
      <c r="N73" s="44"/>
      <c r="O73" s="44"/>
      <c r="P73" s="44"/>
      <c r="Q73" s="44"/>
      <c r="R73" s="44"/>
      <c r="S73" s="44"/>
      <c r="T73" s="44"/>
      <c r="U73" s="44"/>
      <c r="V73" s="44"/>
      <c r="W73" s="44"/>
      <c r="X73" s="44"/>
      <c r="Y73" s="44"/>
      <c r="Z73" s="44"/>
      <c r="AA73" s="44"/>
    </row>
    <row r="74" spans="1:27" ht="15" customHeight="1" x14ac:dyDescent="0.2">
      <c r="A74" s="377" t="s">
        <v>53</v>
      </c>
      <c r="B74" s="377"/>
      <c r="C74" s="377"/>
      <c r="D74" s="377"/>
      <c r="E74" s="377"/>
      <c r="F74" s="377"/>
      <c r="G74" s="377"/>
      <c r="H74" s="377"/>
      <c r="I74" s="377"/>
      <c r="J74" s="377"/>
      <c r="K74" s="377"/>
      <c r="L74" s="377"/>
      <c r="M74" s="377"/>
      <c r="N74" s="377"/>
      <c r="O74" s="377"/>
      <c r="P74" s="377"/>
      <c r="Q74" s="377"/>
      <c r="R74" s="377"/>
      <c r="S74" s="377"/>
      <c r="T74" s="377"/>
      <c r="U74" s="377"/>
      <c r="V74" s="377"/>
      <c r="W74" s="377"/>
      <c r="X74" s="377"/>
      <c r="Y74" s="377"/>
      <c r="Z74" s="377"/>
      <c r="AA74" s="377"/>
    </row>
    <row r="75" spans="1:27" ht="30" customHeight="1" x14ac:dyDescent="0.4">
      <c r="A75" s="378" t="s">
        <v>391</v>
      </c>
      <c r="B75" s="378"/>
      <c r="C75" s="378"/>
      <c r="D75" s="378"/>
      <c r="E75" s="378"/>
      <c r="F75" s="378"/>
      <c r="G75" s="378"/>
      <c r="H75" s="378"/>
      <c r="I75" s="378"/>
      <c r="J75" s="378"/>
      <c r="K75" s="378"/>
      <c r="L75" s="378"/>
      <c r="M75" s="378"/>
      <c r="N75" s="378"/>
      <c r="O75" s="378"/>
      <c r="P75" s="378"/>
      <c r="Q75" s="378"/>
      <c r="R75" s="378"/>
      <c r="S75" s="378"/>
      <c r="T75" s="378"/>
      <c r="U75" s="378"/>
      <c r="V75" s="378"/>
      <c r="W75" s="378"/>
      <c r="X75" s="378"/>
      <c r="Y75" s="378"/>
      <c r="Z75" s="378"/>
      <c r="AA75" s="378"/>
    </row>
    <row r="76" spans="1:27" ht="32.25" customHeight="1" x14ac:dyDescent="0.4">
      <c r="A76" s="173"/>
      <c r="B76" s="173"/>
      <c r="C76" s="173"/>
      <c r="D76" s="173"/>
      <c r="E76" s="173"/>
      <c r="F76" s="173"/>
      <c r="G76" s="173"/>
      <c r="H76" s="173"/>
      <c r="I76" s="174"/>
      <c r="J76" s="174"/>
      <c r="K76" s="174"/>
      <c r="L76" s="174"/>
      <c r="M76" s="174"/>
      <c r="N76" s="174"/>
      <c r="O76" s="174"/>
      <c r="P76" s="174"/>
      <c r="Q76" s="174"/>
      <c r="R76" s="174"/>
      <c r="S76" s="174"/>
      <c r="T76" s="174"/>
      <c r="U76" s="174"/>
      <c r="V76" s="174"/>
      <c r="W76" s="174"/>
      <c r="X76" s="174"/>
      <c r="Y76" s="173"/>
      <c r="Z76" s="173"/>
      <c r="AA76" s="173"/>
    </row>
    <row r="77" spans="1:27" ht="31.5" customHeight="1" x14ac:dyDescent="0.25">
      <c r="A77" s="54"/>
      <c r="B77" s="139"/>
      <c r="C77" s="139"/>
      <c r="D77" s="142" t="s">
        <v>71</v>
      </c>
      <c r="I77" s="545"/>
      <c r="J77" s="545"/>
      <c r="K77" s="545"/>
      <c r="L77" s="545"/>
      <c r="M77" s="142" t="s">
        <v>67</v>
      </c>
      <c r="N77" s="545"/>
      <c r="O77" s="545"/>
      <c r="P77" s="545"/>
      <c r="Q77" s="545"/>
      <c r="R77" s="142" t="s">
        <v>68</v>
      </c>
      <c r="S77" s="545"/>
      <c r="T77" s="545"/>
      <c r="U77" s="545"/>
      <c r="V77" s="545"/>
      <c r="W77" s="142" t="s">
        <v>69</v>
      </c>
      <c r="X77" s="175"/>
      <c r="Y77" s="175"/>
      <c r="Z77" s="175"/>
      <c r="AA77" s="175"/>
    </row>
    <row r="78" spans="1:27" x14ac:dyDescent="0.4">
      <c r="A78" s="54"/>
      <c r="B78" s="139"/>
      <c r="C78" s="139"/>
      <c r="D78" s="51" t="s">
        <v>70</v>
      </c>
      <c r="E78" s="137"/>
      <c r="F78" s="137"/>
      <c r="G78" s="137"/>
      <c r="H78" s="137"/>
      <c r="I78" s="53"/>
      <c r="J78" s="53"/>
      <c r="K78" s="53"/>
      <c r="L78" s="53"/>
      <c r="M78" s="53" t="s">
        <v>54</v>
      </c>
      <c r="N78" s="53"/>
      <c r="O78" s="53"/>
      <c r="P78" s="53"/>
      <c r="Q78" s="53"/>
      <c r="R78" s="53" t="s">
        <v>55</v>
      </c>
      <c r="S78" s="53"/>
      <c r="T78" s="53"/>
      <c r="U78" s="53"/>
      <c r="V78" s="53"/>
      <c r="W78" s="53" t="s">
        <v>56</v>
      </c>
      <c r="X78" s="175"/>
      <c r="Y78" s="175"/>
      <c r="Z78" s="175"/>
      <c r="AA78" s="175"/>
    </row>
    <row r="79" spans="1:27" x14ac:dyDescent="0.25">
      <c r="A79" s="54"/>
      <c r="B79" s="139"/>
      <c r="C79" s="139"/>
      <c r="D79" s="90" t="s">
        <v>404</v>
      </c>
      <c r="I79" s="217"/>
      <c r="J79" s="217"/>
      <c r="K79" s="217"/>
      <c r="L79" s="217"/>
      <c r="M79" s="217"/>
      <c r="N79" s="217"/>
      <c r="O79" s="217"/>
      <c r="P79" s="217"/>
      <c r="Q79" s="217"/>
      <c r="R79" s="217"/>
      <c r="S79" s="217"/>
      <c r="T79" s="217"/>
      <c r="U79" s="217"/>
      <c r="V79" s="217"/>
      <c r="W79" s="217"/>
      <c r="X79" s="217"/>
      <c r="Y79" s="217"/>
      <c r="Z79" s="217"/>
      <c r="AA79" s="217"/>
    </row>
    <row r="80" spans="1:27" ht="16.5" thickBot="1" x14ac:dyDescent="0.45">
      <c r="A80" s="176"/>
      <c r="B80" s="176"/>
      <c r="C80" s="44"/>
      <c r="D80" s="54" t="s">
        <v>403</v>
      </c>
      <c r="E80" s="139"/>
      <c r="F80" s="139"/>
      <c r="G80" s="139"/>
      <c r="H80" s="139"/>
      <c r="I80" s="216"/>
      <c r="J80" s="216"/>
      <c r="K80" s="216"/>
      <c r="L80" s="216"/>
      <c r="M80" s="216"/>
      <c r="N80" s="216"/>
      <c r="O80" s="216"/>
      <c r="P80" s="216"/>
      <c r="Q80" s="216"/>
      <c r="R80" s="216"/>
      <c r="S80" s="216"/>
      <c r="T80" s="216"/>
      <c r="U80" s="216"/>
      <c r="V80" s="216"/>
      <c r="W80" s="216"/>
      <c r="X80" s="216"/>
      <c r="Y80" s="216"/>
      <c r="Z80" s="216"/>
      <c r="AA80" s="216"/>
    </row>
    <row r="81" spans="1:27" ht="38.25" customHeight="1" thickTop="1" x14ac:dyDescent="0.2">
      <c r="A81" s="379" t="s">
        <v>393</v>
      </c>
      <c r="B81" s="379"/>
      <c r="C81" s="379"/>
      <c r="D81" s="379"/>
      <c r="E81" s="379"/>
      <c r="F81" s="379"/>
      <c r="G81" s="379"/>
      <c r="H81" s="379"/>
      <c r="I81" s="379"/>
      <c r="J81" s="379"/>
      <c r="K81" s="379"/>
      <c r="L81" s="379"/>
      <c r="M81" s="379"/>
      <c r="N81" s="379"/>
      <c r="O81" s="379"/>
      <c r="P81" s="379"/>
      <c r="Q81" s="379"/>
      <c r="R81" s="379"/>
      <c r="S81" s="379"/>
      <c r="T81" s="379"/>
      <c r="U81" s="379"/>
      <c r="V81" s="379"/>
      <c r="W81" s="379"/>
      <c r="X81" s="379"/>
      <c r="Y81" s="379"/>
      <c r="Z81" s="379"/>
      <c r="AA81" s="379"/>
    </row>
    <row r="82" spans="1:27" ht="37.5" customHeight="1" x14ac:dyDescent="0.4">
      <c r="A82" s="341" t="s">
        <v>392</v>
      </c>
      <c r="B82" s="341"/>
      <c r="C82" s="341"/>
      <c r="D82" s="341"/>
      <c r="E82" s="341"/>
      <c r="F82" s="341"/>
      <c r="G82" s="341"/>
      <c r="H82" s="341"/>
      <c r="I82" s="341"/>
      <c r="J82" s="341"/>
      <c r="K82" s="341"/>
      <c r="L82" s="341"/>
      <c r="M82" s="341"/>
      <c r="N82" s="341"/>
      <c r="O82" s="341"/>
      <c r="P82" s="341"/>
      <c r="Q82" s="341"/>
      <c r="R82" s="341"/>
      <c r="S82" s="341"/>
      <c r="T82" s="341"/>
      <c r="U82" s="341"/>
      <c r="V82" s="341"/>
      <c r="W82" s="341"/>
      <c r="X82" s="341"/>
      <c r="Y82" s="341"/>
      <c r="Z82" s="341"/>
      <c r="AA82" s="341"/>
    </row>
  </sheetData>
  <sheetProtection sheet="1" objects="1" scenarios="1"/>
  <mergeCells count="150">
    <mergeCell ref="I77:L77"/>
    <mergeCell ref="N77:Q77"/>
    <mergeCell ref="S77:V77"/>
    <mergeCell ref="A50:AA50"/>
    <mergeCell ref="A46:H47"/>
    <mergeCell ref="I46:K47"/>
    <mergeCell ref="A48:H49"/>
    <mergeCell ref="I48:K49"/>
    <mergeCell ref="A42:H43"/>
    <mergeCell ref="I42:K43"/>
    <mergeCell ref="A44:H45"/>
    <mergeCell ref="I44:K45"/>
    <mergeCell ref="A53:H53"/>
    <mergeCell ref="I53:K53"/>
    <mergeCell ref="L53:N53"/>
    <mergeCell ref="O53:R53"/>
    <mergeCell ref="S53:AA53"/>
    <mergeCell ref="A58:E59"/>
    <mergeCell ref="F58:G59"/>
    <mergeCell ref="A54:H55"/>
    <mergeCell ref="I54:K55"/>
    <mergeCell ref="L54:N55"/>
    <mergeCell ref="O54:R55"/>
    <mergeCell ref="A1:AA1"/>
    <mergeCell ref="Z26:AA27"/>
    <mergeCell ref="W8:AA17"/>
    <mergeCell ref="I9:O10"/>
    <mergeCell ref="P9:V10"/>
    <mergeCell ref="A11:E15"/>
    <mergeCell ref="F11:H12"/>
    <mergeCell ref="I11:V11"/>
    <mergeCell ref="A2:AA2"/>
    <mergeCell ref="A3:AA3"/>
    <mergeCell ref="A4:AA4"/>
    <mergeCell ref="A6:AA6"/>
    <mergeCell ref="A7:AA7"/>
    <mergeCell ref="I12:V15"/>
    <mergeCell ref="F13:H15"/>
    <mergeCell ref="A16:E16"/>
    <mergeCell ref="F16:K17"/>
    <mergeCell ref="L16:P16"/>
    <mergeCell ref="Q16:V17"/>
    <mergeCell ref="A17:E17"/>
    <mergeCell ref="L17:P17"/>
    <mergeCell ref="A8:E10"/>
    <mergeCell ref="F8:H10"/>
    <mergeCell ref="I8:O8"/>
    <mergeCell ref="P8:V8"/>
    <mergeCell ref="A20:E21"/>
    <mergeCell ref="F20:AA21"/>
    <mergeCell ref="A22:E23"/>
    <mergeCell ref="F22:G23"/>
    <mergeCell ref="H22:P23"/>
    <mergeCell ref="Q22:R23"/>
    <mergeCell ref="S22:AA23"/>
    <mergeCell ref="A18:E18"/>
    <mergeCell ref="F18:K19"/>
    <mergeCell ref="L18:O18"/>
    <mergeCell ref="P18:T19"/>
    <mergeCell ref="U18:V18"/>
    <mergeCell ref="W18:AA19"/>
    <mergeCell ref="A19:E19"/>
    <mergeCell ref="L19:O19"/>
    <mergeCell ref="U19:V19"/>
    <mergeCell ref="J24:M24"/>
    <mergeCell ref="N24:R25"/>
    <mergeCell ref="S24:V24"/>
    <mergeCell ref="W24:AA25"/>
    <mergeCell ref="J25:M25"/>
    <mergeCell ref="S25:V25"/>
    <mergeCell ref="F26:P27"/>
    <mergeCell ref="W26:Y27"/>
    <mergeCell ref="G33:J33"/>
    <mergeCell ref="B33:F33"/>
    <mergeCell ref="J28:L29"/>
    <mergeCell ref="Y28:AA29"/>
    <mergeCell ref="M28:X29"/>
    <mergeCell ref="K32:N32"/>
    <mergeCell ref="F24:I25"/>
    <mergeCell ref="A25:E25"/>
    <mergeCell ref="A24:E24"/>
    <mergeCell ref="O33:AA33"/>
    <mergeCell ref="A26:E27"/>
    <mergeCell ref="A28:I29"/>
    <mergeCell ref="K33:N33"/>
    <mergeCell ref="Q26:V27"/>
    <mergeCell ref="I38:K38"/>
    <mergeCell ref="B34:F34"/>
    <mergeCell ref="B35:F35"/>
    <mergeCell ref="G35:J35"/>
    <mergeCell ref="A52:H52"/>
    <mergeCell ref="I52:K52"/>
    <mergeCell ref="L52:N52"/>
    <mergeCell ref="O52:R52"/>
    <mergeCell ref="S52:AA52"/>
    <mergeCell ref="O34:AA34"/>
    <mergeCell ref="O35:AA35"/>
    <mergeCell ref="K34:N34"/>
    <mergeCell ref="K35:N35"/>
    <mergeCell ref="A39:H39"/>
    <mergeCell ref="I39:K39"/>
    <mergeCell ref="A40:H41"/>
    <mergeCell ref="I40:K41"/>
    <mergeCell ref="G34:J34"/>
    <mergeCell ref="A38:H38"/>
    <mergeCell ref="S54:AA55"/>
    <mergeCell ref="A56:E57"/>
    <mergeCell ref="F56:AA57"/>
    <mergeCell ref="H58:P59"/>
    <mergeCell ref="S68:U68"/>
    <mergeCell ref="A69:E69"/>
    <mergeCell ref="F69:O70"/>
    <mergeCell ref="P69:S69"/>
    <mergeCell ref="T69:AA70"/>
    <mergeCell ref="A70:E70"/>
    <mergeCell ref="P70:S70"/>
    <mergeCell ref="A63:E63"/>
    <mergeCell ref="F63:R64"/>
    <mergeCell ref="S63:U63"/>
    <mergeCell ref="V63:AA64"/>
    <mergeCell ref="A64:E64"/>
    <mergeCell ref="S64:U64"/>
    <mergeCell ref="A65:E65"/>
    <mergeCell ref="F65:AA66"/>
    <mergeCell ref="A66:E66"/>
    <mergeCell ref="Q58:AA59"/>
    <mergeCell ref="A82:AA82"/>
    <mergeCell ref="V71:AA71"/>
    <mergeCell ref="V72:AA72"/>
    <mergeCell ref="L38:AA39"/>
    <mergeCell ref="L40:AA41"/>
    <mergeCell ref="L42:AA43"/>
    <mergeCell ref="L44:AA45"/>
    <mergeCell ref="L46:AA47"/>
    <mergeCell ref="L48:AA49"/>
    <mergeCell ref="N60:AA60"/>
    <mergeCell ref="A71:E71"/>
    <mergeCell ref="F71:R72"/>
    <mergeCell ref="S71:U71"/>
    <mergeCell ref="A72:E72"/>
    <mergeCell ref="S72:U72"/>
    <mergeCell ref="A73:M73"/>
    <mergeCell ref="A74:AA74"/>
    <mergeCell ref="A75:AA75"/>
    <mergeCell ref="A81:AA81"/>
    <mergeCell ref="A67:E67"/>
    <mergeCell ref="F67:R68"/>
    <mergeCell ref="S67:U67"/>
    <mergeCell ref="V67:AA68"/>
    <mergeCell ref="A68:E68"/>
  </mergeCells>
  <phoneticPr fontId="1"/>
  <conditionalFormatting sqref="P9">
    <cfRule type="expression" dxfId="39" priority="20">
      <formula>$P$9=0</formula>
    </cfRule>
  </conditionalFormatting>
  <conditionalFormatting sqref="I9:O10">
    <cfRule type="expression" dxfId="38" priority="19">
      <formula>$I$9=0</formula>
    </cfRule>
  </conditionalFormatting>
  <conditionalFormatting sqref="I12:V15">
    <cfRule type="expression" dxfId="37" priority="18">
      <formula>$I$12=0</formula>
    </cfRule>
  </conditionalFormatting>
  <conditionalFormatting sqref="F16:K17">
    <cfRule type="expression" dxfId="36" priority="17">
      <formula>$F$16=0</formula>
    </cfRule>
  </conditionalFormatting>
  <conditionalFormatting sqref="Q16:V17">
    <cfRule type="expression" dxfId="35" priority="16">
      <formula>$Q$16=0</formula>
    </cfRule>
  </conditionalFormatting>
  <conditionalFormatting sqref="P18:T19">
    <cfRule type="expression" dxfId="34" priority="15">
      <formula>$P$18=0</formula>
    </cfRule>
  </conditionalFormatting>
  <conditionalFormatting sqref="W18:AA19">
    <cfRule type="expression" dxfId="33" priority="14">
      <formula>$W$18=0</formula>
    </cfRule>
  </conditionalFormatting>
  <conditionalFormatting sqref="F20:AA21">
    <cfRule type="expression" dxfId="32" priority="13">
      <formula>$F$20=0</formula>
    </cfRule>
  </conditionalFormatting>
  <conditionalFormatting sqref="H22:P23">
    <cfRule type="expression" dxfId="31" priority="12">
      <formula>$H$22=0</formula>
    </cfRule>
  </conditionalFormatting>
  <conditionalFormatting sqref="S22:AA23">
    <cfRule type="expression" dxfId="30" priority="11">
      <formula>$S$22=0</formula>
    </cfRule>
  </conditionalFormatting>
  <conditionalFormatting sqref="F24:I25">
    <cfRule type="expression" dxfId="29" priority="10">
      <formula>$F$24=0</formula>
    </cfRule>
  </conditionalFormatting>
  <conditionalFormatting sqref="F26:P27">
    <cfRule type="expression" dxfId="28" priority="9">
      <formula>$F$26=0</formula>
    </cfRule>
  </conditionalFormatting>
  <conditionalFormatting sqref="W26:Y27">
    <cfRule type="expression" dxfId="27" priority="8">
      <formula>$W$26=0</formula>
    </cfRule>
  </conditionalFormatting>
  <conditionalFormatting sqref="J28:L29">
    <cfRule type="expression" dxfId="26" priority="7">
      <formula>$J$28=0</formula>
    </cfRule>
  </conditionalFormatting>
  <conditionalFormatting sqref="Y28:AA29">
    <cfRule type="expression" dxfId="25" priority="6">
      <formula>$Y$28=0</formula>
    </cfRule>
  </conditionalFormatting>
  <conditionalFormatting sqref="G33:AA35">
    <cfRule type="expression" dxfId="24" priority="5">
      <formula>G33=0</formula>
    </cfRule>
  </conditionalFormatting>
  <conditionalFormatting sqref="A40:AA49">
    <cfRule type="expression" dxfId="23" priority="4">
      <formula>A40=0</formula>
    </cfRule>
  </conditionalFormatting>
  <conditionalFormatting sqref="A54:AA55">
    <cfRule type="expression" dxfId="22" priority="3">
      <formula>A54=0</formula>
    </cfRule>
  </conditionalFormatting>
  <conditionalFormatting sqref="F56:AA57 F60:AA60 F58:Q58 F59:P59">
    <cfRule type="expression" dxfId="21" priority="2">
      <formula>F56=0</formula>
    </cfRule>
  </conditionalFormatting>
  <conditionalFormatting sqref="F63:AA72">
    <cfRule type="expression" dxfId="20" priority="1">
      <formula>F63=0</formula>
    </cfRule>
  </conditionalFormatting>
  <pageMargins left="0.51181102362204722" right="0.51181102362204722" top="0.55118110236220474" bottom="0.35433070866141736" header="0.31496062992125984" footer="0.31496062992125984"/>
  <pageSetup paperSize="9" scale="95" orientation="portrait" r:id="rId1"/>
  <rowBreaks count="1" manualBreakCount="1">
    <brk id="4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68D5E-7153-4B48-B54E-6ABE3DBF8D90}">
  <sheetPr>
    <tabColor rgb="FF92D050"/>
  </sheetPr>
  <dimension ref="A1:AQ98"/>
  <sheetViews>
    <sheetView showGridLines="0" view="pageBreakPreview" topLeftCell="A4" zoomScaleNormal="100" zoomScaleSheetLayoutView="100" workbookViewId="0">
      <selection activeCell="T53" sqref="T53:AF53"/>
    </sheetView>
    <sheetView showGridLines="0" workbookViewId="1">
      <selection activeCell="D15" sqref="D15:V15"/>
    </sheetView>
  </sheetViews>
  <sheetFormatPr defaultColWidth="9" defaultRowHeight="18.75" x14ac:dyDescent="0.4"/>
  <cols>
    <col min="1" max="1" width="4.125" style="14" customWidth="1"/>
    <col min="2" max="3" width="3.125" style="14" customWidth="1"/>
    <col min="4" max="32" width="3.25" style="14" customWidth="1"/>
    <col min="33" max="16384" width="9" style="14"/>
  </cols>
  <sheetData>
    <row r="1" spans="1:43" s="32" customFormat="1" ht="28.5" x14ac:dyDescent="0.4">
      <c r="A1" s="585" t="s">
        <v>72</v>
      </c>
      <c r="B1" s="585"/>
      <c r="C1" s="585"/>
      <c r="D1" s="585"/>
      <c r="E1" s="585"/>
      <c r="F1" s="585"/>
      <c r="G1" s="585"/>
      <c r="H1" s="585"/>
      <c r="I1" s="585"/>
      <c r="J1" s="585"/>
      <c r="K1" s="585"/>
      <c r="L1" s="585"/>
      <c r="M1" s="585"/>
      <c r="N1" s="585"/>
      <c r="O1" s="585"/>
      <c r="P1" s="585"/>
      <c r="Q1" s="585"/>
      <c r="R1" s="585"/>
      <c r="S1" s="585"/>
      <c r="T1" s="585"/>
      <c r="U1" s="585"/>
      <c r="V1" s="585"/>
      <c r="W1" s="585"/>
      <c r="X1" s="585"/>
      <c r="Y1" s="585"/>
      <c r="Z1" s="585"/>
      <c r="AA1" s="585"/>
      <c r="AB1" s="585"/>
      <c r="AC1" s="585"/>
      <c r="AD1" s="585"/>
      <c r="AE1" s="585"/>
      <c r="AF1" s="585"/>
    </row>
    <row r="2" spans="1:43" ht="24.75" x14ac:dyDescent="0.4">
      <c r="A2" s="624" t="s">
        <v>57</v>
      </c>
      <c r="B2" s="624"/>
      <c r="C2" s="624"/>
      <c r="D2" s="624"/>
      <c r="E2" s="624"/>
      <c r="F2" s="624"/>
      <c r="G2" s="624"/>
      <c r="H2" s="624"/>
      <c r="I2" s="624"/>
      <c r="J2" s="624"/>
      <c r="K2" s="624"/>
      <c r="L2" s="624"/>
      <c r="M2" s="624"/>
      <c r="N2" s="624"/>
      <c r="O2" s="624"/>
      <c r="P2" s="624"/>
      <c r="Q2" s="624"/>
      <c r="R2" s="624"/>
      <c r="S2" s="624"/>
      <c r="T2" s="624"/>
      <c r="U2" s="624"/>
      <c r="V2" s="624"/>
      <c r="W2" s="624"/>
      <c r="X2" s="624"/>
      <c r="Y2" s="624"/>
      <c r="Z2" s="624"/>
      <c r="AA2" s="624"/>
      <c r="AB2" s="624"/>
      <c r="AC2" s="624"/>
      <c r="AD2" s="624"/>
      <c r="AE2" s="624"/>
      <c r="AF2" s="624"/>
    </row>
    <row r="3" spans="1:43" s="19" customFormat="1" ht="15" x14ac:dyDescent="0.35">
      <c r="A3" s="614">
        <v>1</v>
      </c>
      <c r="B3" s="621" t="s">
        <v>230</v>
      </c>
      <c r="C3" s="621"/>
      <c r="D3" s="621"/>
      <c r="E3" s="625">
        <f>_nationality</f>
        <v>0</v>
      </c>
      <c r="F3" s="625"/>
      <c r="G3" s="625"/>
      <c r="H3" s="625"/>
      <c r="I3" s="625"/>
      <c r="J3" s="625"/>
      <c r="K3" s="621" t="s">
        <v>231</v>
      </c>
      <c r="L3" s="621"/>
      <c r="M3" s="621"/>
      <c r="N3" s="627" t="str">
        <f xml:space="preserve">  _givenName&amp; "  " &amp; _familyName</f>
        <v xml:space="preserve">  </v>
      </c>
      <c r="O3" s="627"/>
      <c r="P3" s="627"/>
      <c r="Q3" s="627"/>
      <c r="R3" s="627"/>
      <c r="S3" s="627"/>
      <c r="T3" s="627"/>
      <c r="U3" s="627"/>
      <c r="V3" s="627"/>
      <c r="W3" s="627"/>
      <c r="X3" s="627"/>
      <c r="Y3" s="627"/>
      <c r="Z3" s="627"/>
      <c r="AA3" s="627"/>
      <c r="AB3" s="627"/>
      <c r="AC3" s="627"/>
      <c r="AD3" s="627"/>
      <c r="AE3" s="627"/>
      <c r="AF3" s="627"/>
    </row>
    <row r="4" spans="1:43" s="15" customFormat="1" x14ac:dyDescent="0.4">
      <c r="A4" s="614"/>
      <c r="B4" s="609" t="s">
        <v>105</v>
      </c>
      <c r="C4" s="609"/>
      <c r="D4" s="609"/>
      <c r="E4" s="626"/>
      <c r="F4" s="626"/>
      <c r="G4" s="626"/>
      <c r="H4" s="626"/>
      <c r="I4" s="626"/>
      <c r="J4" s="626"/>
      <c r="K4" s="609" t="s">
        <v>232</v>
      </c>
      <c r="L4" s="609"/>
      <c r="M4" s="609"/>
      <c r="N4" s="628"/>
      <c r="O4" s="628"/>
      <c r="P4" s="628"/>
      <c r="Q4" s="628"/>
      <c r="R4" s="628"/>
      <c r="S4" s="628"/>
      <c r="T4" s="628"/>
      <c r="U4" s="628"/>
      <c r="V4" s="628"/>
      <c r="W4" s="628"/>
      <c r="X4" s="628"/>
      <c r="Y4" s="628"/>
      <c r="Z4" s="628"/>
      <c r="AA4" s="628"/>
      <c r="AB4" s="628"/>
      <c r="AC4" s="628"/>
      <c r="AD4" s="628"/>
      <c r="AE4" s="628"/>
      <c r="AF4" s="628"/>
    </row>
    <row r="5" spans="1:43" s="19" customFormat="1" ht="15" customHeight="1" x14ac:dyDescent="0.35">
      <c r="A5" s="614">
        <v>2</v>
      </c>
      <c r="B5" s="615" t="s">
        <v>233</v>
      </c>
      <c r="C5" s="615"/>
      <c r="D5" s="615"/>
      <c r="E5" s="610">
        <f>_dateOfBirth</f>
        <v>0</v>
      </c>
      <c r="F5" s="610"/>
      <c r="G5" s="610"/>
      <c r="H5" s="610"/>
      <c r="I5" s="610"/>
      <c r="J5" s="610"/>
      <c r="L5" s="20" t="s">
        <v>235</v>
      </c>
      <c r="M5" s="20"/>
      <c r="N5" s="619">
        <f>_birthPlace</f>
        <v>0</v>
      </c>
      <c r="O5" s="619"/>
      <c r="P5" s="619"/>
      <c r="Q5" s="619"/>
      <c r="R5" s="619"/>
      <c r="S5" s="619"/>
      <c r="T5" s="619"/>
      <c r="U5" s="619"/>
      <c r="V5" s="632" t="s">
        <v>237</v>
      </c>
      <c r="W5" s="632"/>
      <c r="X5" s="633">
        <f>_sex</f>
        <v>0</v>
      </c>
      <c r="Y5" s="633"/>
      <c r="Z5" s="633"/>
      <c r="AA5" s="633"/>
      <c r="AB5" s="633"/>
      <c r="AC5" s="633"/>
      <c r="AD5" s="633"/>
      <c r="AE5" s="633"/>
      <c r="AF5" s="633"/>
      <c r="AH5" s="15"/>
      <c r="AI5" s="15"/>
      <c r="AJ5" s="15"/>
      <c r="AK5" s="15"/>
      <c r="AL5" s="15"/>
      <c r="AM5" s="15"/>
      <c r="AN5" s="15"/>
      <c r="AO5" s="15"/>
      <c r="AP5" s="15"/>
      <c r="AQ5" s="15"/>
    </row>
    <row r="6" spans="1:43" s="15" customFormat="1" x14ac:dyDescent="0.4">
      <c r="A6" s="614"/>
      <c r="B6" s="609" t="s">
        <v>234</v>
      </c>
      <c r="C6" s="609"/>
      <c r="D6" s="609"/>
      <c r="E6" s="611"/>
      <c r="F6" s="611"/>
      <c r="G6" s="611"/>
      <c r="H6" s="611"/>
      <c r="I6" s="611"/>
      <c r="J6" s="611"/>
      <c r="K6" s="609" t="s">
        <v>236</v>
      </c>
      <c r="L6" s="609"/>
      <c r="M6" s="609"/>
      <c r="N6" s="620"/>
      <c r="O6" s="620"/>
      <c r="P6" s="620"/>
      <c r="Q6" s="620"/>
      <c r="R6" s="620"/>
      <c r="S6" s="620"/>
      <c r="T6" s="620"/>
      <c r="U6" s="620"/>
      <c r="V6" s="609" t="s">
        <v>132</v>
      </c>
      <c r="W6" s="609"/>
      <c r="X6" s="626"/>
      <c r="Y6" s="626"/>
      <c r="Z6" s="626"/>
      <c r="AA6" s="626"/>
      <c r="AB6" s="626"/>
      <c r="AC6" s="626"/>
      <c r="AD6" s="626"/>
      <c r="AE6" s="626"/>
      <c r="AF6" s="626"/>
    </row>
    <row r="7" spans="1:43" s="15" customFormat="1" x14ac:dyDescent="0.35">
      <c r="A7" s="614">
        <v>3</v>
      </c>
      <c r="B7" s="615" t="s">
        <v>238</v>
      </c>
      <c r="C7" s="615"/>
      <c r="D7" s="615"/>
      <c r="E7" s="616">
        <f>EntrySheet!$C$13</f>
        <v>0</v>
      </c>
      <c r="F7" s="616"/>
      <c r="G7" s="616"/>
      <c r="H7" s="616"/>
      <c r="I7" s="616"/>
      <c r="J7" s="616"/>
      <c r="K7" s="616"/>
      <c r="L7" s="616"/>
      <c r="M7" s="616"/>
      <c r="N7" s="616"/>
      <c r="O7" s="616"/>
      <c r="P7" s="616"/>
      <c r="Q7" s="616"/>
      <c r="R7" s="616"/>
      <c r="S7" s="616"/>
      <c r="T7" s="616"/>
      <c r="U7" s="616"/>
      <c r="V7" s="616"/>
      <c r="W7" s="616"/>
      <c r="X7" s="616"/>
      <c r="Y7" s="616"/>
      <c r="Z7" s="616"/>
      <c r="AA7" s="616"/>
      <c r="AB7" s="616"/>
      <c r="AC7" s="616"/>
      <c r="AD7" s="616"/>
      <c r="AE7" s="616"/>
      <c r="AF7" s="616"/>
    </row>
    <row r="8" spans="1:43" s="15" customFormat="1" x14ac:dyDescent="0.4">
      <c r="A8" s="614"/>
      <c r="B8" s="618" t="s">
        <v>239</v>
      </c>
      <c r="C8" s="618"/>
      <c r="D8" s="618"/>
      <c r="E8" s="617"/>
      <c r="F8" s="617"/>
      <c r="G8" s="617"/>
      <c r="H8" s="617"/>
      <c r="I8" s="617"/>
      <c r="J8" s="617"/>
      <c r="K8" s="617"/>
      <c r="L8" s="617"/>
      <c r="M8" s="617"/>
      <c r="N8" s="617"/>
      <c r="O8" s="617"/>
      <c r="P8" s="617"/>
      <c r="Q8" s="617"/>
      <c r="R8" s="617"/>
      <c r="S8" s="617"/>
      <c r="T8" s="617"/>
      <c r="U8" s="617"/>
      <c r="V8" s="617"/>
      <c r="W8" s="617"/>
      <c r="X8" s="617"/>
      <c r="Y8" s="617"/>
      <c r="Z8" s="617"/>
      <c r="AA8" s="617"/>
      <c r="AB8" s="617"/>
      <c r="AC8" s="617"/>
      <c r="AD8" s="617"/>
      <c r="AE8" s="617"/>
      <c r="AF8" s="617"/>
    </row>
    <row r="9" spans="1:43" s="19" customFormat="1" ht="15" customHeight="1" x14ac:dyDescent="0.35">
      <c r="A9" s="614">
        <v>4</v>
      </c>
      <c r="B9" s="615" t="s">
        <v>240</v>
      </c>
      <c r="C9" s="615"/>
      <c r="D9" s="615"/>
      <c r="E9" s="615"/>
      <c r="F9" s="619" t="str">
        <f>IF(N9=0,"Single","Married")</f>
        <v>Single</v>
      </c>
      <c r="G9" s="619"/>
      <c r="H9" s="619"/>
      <c r="I9" s="619"/>
      <c r="J9" s="619"/>
      <c r="K9" s="621" t="s">
        <v>242</v>
      </c>
      <c r="L9" s="621"/>
      <c r="M9" s="621"/>
      <c r="N9" s="622">
        <f>_spouseName</f>
        <v>0</v>
      </c>
      <c r="O9" s="622"/>
      <c r="P9" s="622"/>
      <c r="Q9" s="622"/>
      <c r="R9" s="622"/>
      <c r="S9" s="622"/>
      <c r="T9" s="622"/>
      <c r="U9" s="622"/>
      <c r="V9" s="622"/>
      <c r="W9" s="622"/>
      <c r="X9" s="622"/>
      <c r="Y9" s="622"/>
      <c r="Z9" s="622"/>
      <c r="AA9" s="622"/>
      <c r="AB9" s="622"/>
      <c r="AC9" s="622"/>
      <c r="AD9" s="622"/>
      <c r="AE9" s="622"/>
      <c r="AF9" s="622"/>
      <c r="AH9" s="15"/>
      <c r="AI9" s="15"/>
      <c r="AJ9" s="15"/>
      <c r="AK9" s="15"/>
      <c r="AL9" s="15"/>
      <c r="AM9" s="15"/>
      <c r="AN9" s="15"/>
      <c r="AO9" s="15"/>
      <c r="AP9" s="15"/>
      <c r="AQ9" s="15"/>
    </row>
    <row r="10" spans="1:43" s="15" customFormat="1" ht="18.75" customHeight="1" x14ac:dyDescent="0.4">
      <c r="A10" s="614"/>
      <c r="B10" s="618" t="s">
        <v>241</v>
      </c>
      <c r="C10" s="618"/>
      <c r="D10" s="618"/>
      <c r="E10" s="618"/>
      <c r="F10" s="620"/>
      <c r="G10" s="620"/>
      <c r="H10" s="620"/>
      <c r="I10" s="620"/>
      <c r="J10" s="620"/>
      <c r="K10" s="613" t="s">
        <v>243</v>
      </c>
      <c r="L10" s="613"/>
      <c r="M10" s="613"/>
      <c r="N10" s="623"/>
      <c r="O10" s="623"/>
      <c r="P10" s="623"/>
      <c r="Q10" s="623"/>
      <c r="R10" s="623"/>
      <c r="S10" s="623"/>
      <c r="T10" s="623"/>
      <c r="U10" s="623"/>
      <c r="V10" s="623"/>
      <c r="W10" s="623"/>
      <c r="X10" s="623"/>
      <c r="Y10" s="623"/>
      <c r="Z10" s="623"/>
      <c r="AA10" s="623"/>
      <c r="AB10" s="623"/>
      <c r="AC10" s="623"/>
      <c r="AD10" s="623"/>
      <c r="AE10" s="623"/>
      <c r="AF10" s="623"/>
    </row>
    <row r="11" spans="1:43" s="19" customFormat="1" ht="24.95" customHeight="1" x14ac:dyDescent="0.45">
      <c r="A11" s="28">
        <v>5</v>
      </c>
      <c r="B11" s="21" t="s">
        <v>255</v>
      </c>
      <c r="AH11" s="15"/>
      <c r="AI11" s="15"/>
      <c r="AJ11" s="15"/>
      <c r="AK11" s="15"/>
      <c r="AL11" s="15"/>
      <c r="AM11" s="15"/>
      <c r="AN11" s="15"/>
      <c r="AO11" s="15"/>
      <c r="AP11" s="15"/>
      <c r="AQ11" s="15"/>
    </row>
    <row r="12" spans="1:43" s="19" customFormat="1" ht="14.25" customHeight="1" x14ac:dyDescent="0.4">
      <c r="A12" s="31"/>
      <c r="D12" s="23" t="s">
        <v>246</v>
      </c>
      <c r="E12" s="24"/>
      <c r="F12" s="24"/>
      <c r="G12" s="24"/>
      <c r="H12" s="24"/>
      <c r="I12" s="24"/>
      <c r="J12" s="24"/>
      <c r="K12" s="24"/>
      <c r="L12" s="24"/>
      <c r="M12" s="24"/>
      <c r="N12" s="24"/>
      <c r="O12" s="24"/>
      <c r="P12" s="24"/>
      <c r="Q12" s="24"/>
      <c r="R12" s="24"/>
      <c r="S12" s="24"/>
      <c r="T12" s="24"/>
      <c r="U12" s="24"/>
      <c r="V12" s="25"/>
      <c r="W12" s="27"/>
      <c r="X12" s="560" t="s">
        <v>285</v>
      </c>
      <c r="Y12" s="560"/>
      <c r="Z12" s="560"/>
      <c r="AA12" s="560"/>
      <c r="AB12" s="560"/>
      <c r="AC12" s="560"/>
      <c r="AD12" s="560"/>
      <c r="AE12" s="560"/>
      <c r="AF12" s="560"/>
      <c r="AH12" s="15"/>
      <c r="AI12" s="15"/>
      <c r="AJ12" s="15"/>
      <c r="AK12" s="15"/>
      <c r="AL12" s="15"/>
      <c r="AM12" s="15"/>
      <c r="AN12" s="15"/>
      <c r="AO12" s="15"/>
      <c r="AP12" s="15"/>
      <c r="AQ12" s="15"/>
    </row>
    <row r="13" spans="1:43" s="15" customFormat="1" x14ac:dyDescent="0.45">
      <c r="A13" s="599" t="s">
        <v>244</v>
      </c>
      <c r="B13" s="599"/>
      <c r="C13" s="599"/>
      <c r="D13" s="595">
        <f>_eduName1</f>
        <v>0</v>
      </c>
      <c r="E13" s="595"/>
      <c r="F13" s="595"/>
      <c r="G13" s="595"/>
      <c r="H13" s="595"/>
      <c r="I13" s="595"/>
      <c r="J13" s="595"/>
      <c r="K13" s="595"/>
      <c r="L13" s="595"/>
      <c r="M13" s="595"/>
      <c r="N13" s="595"/>
      <c r="O13" s="595"/>
      <c r="P13" s="595"/>
      <c r="Q13" s="595"/>
      <c r="R13" s="595"/>
      <c r="S13" s="595"/>
      <c r="T13" s="595"/>
      <c r="U13" s="595"/>
      <c r="V13" s="595"/>
      <c r="W13" s="27"/>
      <c r="X13" s="592">
        <f ca="1">OFFSET(_eduName1,2,0)</f>
        <v>0</v>
      </c>
      <c r="Y13" s="592"/>
      <c r="Z13" s="592"/>
      <c r="AA13" s="592"/>
      <c r="AB13" s="26" t="s">
        <v>256</v>
      </c>
      <c r="AC13" s="592">
        <f ca="1">OFFSET(_eduName1,3,0)</f>
        <v>0</v>
      </c>
      <c r="AD13" s="592"/>
      <c r="AE13" s="592"/>
      <c r="AF13" s="592"/>
    </row>
    <row r="14" spans="1:43" s="15" customFormat="1" x14ac:dyDescent="0.45">
      <c r="A14" s="612" t="s">
        <v>208</v>
      </c>
      <c r="B14" s="612"/>
      <c r="C14" s="612"/>
      <c r="D14" s="596">
        <f ca="1">OFFSET(_eduName1,1,0)</f>
        <v>0</v>
      </c>
      <c r="E14" s="596"/>
      <c r="F14" s="596"/>
      <c r="G14" s="596"/>
      <c r="H14" s="596"/>
      <c r="I14" s="596"/>
      <c r="J14" s="596"/>
      <c r="K14" s="596"/>
      <c r="L14" s="596"/>
      <c r="M14" s="596"/>
      <c r="N14" s="596"/>
      <c r="O14" s="596"/>
      <c r="P14" s="596"/>
      <c r="Q14" s="596"/>
      <c r="R14" s="596"/>
      <c r="S14" s="596"/>
      <c r="T14" s="596"/>
      <c r="U14" s="596"/>
      <c r="V14" s="596"/>
      <c r="W14" s="557" t="s">
        <v>281</v>
      </c>
      <c r="X14" s="557"/>
      <c r="Y14" s="557"/>
      <c r="Z14" s="557"/>
      <c r="AA14" s="557"/>
      <c r="AB14" s="557"/>
      <c r="AC14" s="558">
        <f ca="1">OFFSET(_eduName1,4,0)</f>
        <v>0</v>
      </c>
      <c r="AD14" s="558"/>
      <c r="AE14" s="561" t="s">
        <v>257</v>
      </c>
      <c r="AF14" s="561"/>
    </row>
    <row r="15" spans="1:43" s="15" customFormat="1" x14ac:dyDescent="0.45">
      <c r="A15" s="599" t="s">
        <v>248</v>
      </c>
      <c r="B15" s="599"/>
      <c r="C15" s="599"/>
      <c r="D15" s="595">
        <f>_eduName2</f>
        <v>0</v>
      </c>
      <c r="E15" s="595"/>
      <c r="F15" s="595"/>
      <c r="G15" s="595"/>
      <c r="H15" s="595"/>
      <c r="I15" s="595"/>
      <c r="J15" s="595"/>
      <c r="K15" s="595"/>
      <c r="L15" s="595"/>
      <c r="M15" s="595"/>
      <c r="N15" s="595"/>
      <c r="O15" s="595"/>
      <c r="P15" s="595"/>
      <c r="Q15" s="595"/>
      <c r="R15" s="595"/>
      <c r="S15" s="595"/>
      <c r="T15" s="595"/>
      <c r="U15" s="595"/>
      <c r="V15" s="595"/>
      <c r="W15" s="27"/>
      <c r="X15" s="592">
        <f ca="1">OFFSET(_eduName2,2,0)</f>
        <v>0</v>
      </c>
      <c r="Y15" s="592"/>
      <c r="Z15" s="592"/>
      <c r="AA15" s="592"/>
      <c r="AB15" s="26" t="s">
        <v>256</v>
      </c>
      <c r="AC15" s="592">
        <f ca="1">OFFSET(_eduName2,3,0)</f>
        <v>0</v>
      </c>
      <c r="AD15" s="592"/>
      <c r="AE15" s="592"/>
      <c r="AF15" s="592"/>
    </row>
    <row r="16" spans="1:43" s="15" customFormat="1" x14ac:dyDescent="0.45">
      <c r="A16" s="598" t="s">
        <v>209</v>
      </c>
      <c r="B16" s="598"/>
      <c r="C16" s="598"/>
      <c r="D16" s="596">
        <f ca="1">OFFSET(_eduName2,1,0)</f>
        <v>0</v>
      </c>
      <c r="E16" s="596"/>
      <c r="F16" s="596"/>
      <c r="G16" s="596"/>
      <c r="H16" s="596"/>
      <c r="I16" s="596"/>
      <c r="J16" s="596"/>
      <c r="K16" s="596"/>
      <c r="L16" s="596"/>
      <c r="M16" s="596"/>
      <c r="N16" s="596"/>
      <c r="O16" s="596"/>
      <c r="P16" s="596"/>
      <c r="Q16" s="596"/>
      <c r="R16" s="596"/>
      <c r="S16" s="596"/>
      <c r="T16" s="596"/>
      <c r="U16" s="596"/>
      <c r="V16" s="596"/>
      <c r="W16" s="557" t="s">
        <v>281</v>
      </c>
      <c r="X16" s="557"/>
      <c r="Y16" s="557"/>
      <c r="Z16" s="557"/>
      <c r="AA16" s="557"/>
      <c r="AB16" s="557"/>
      <c r="AC16" s="558">
        <f ca="1">OFFSET(_eduName2,4,0)</f>
        <v>0</v>
      </c>
      <c r="AD16" s="558"/>
      <c r="AE16" s="561" t="s">
        <v>257</v>
      </c>
      <c r="AF16" s="561"/>
    </row>
    <row r="17" spans="1:32" s="15" customFormat="1" x14ac:dyDescent="0.45">
      <c r="A17" s="599" t="s">
        <v>249</v>
      </c>
      <c r="B17" s="599"/>
      <c r="C17" s="599"/>
      <c r="D17" s="595">
        <f>_eduName3</f>
        <v>0</v>
      </c>
      <c r="E17" s="595"/>
      <c r="F17" s="595"/>
      <c r="G17" s="595"/>
      <c r="H17" s="595"/>
      <c r="I17" s="595"/>
      <c r="J17" s="595"/>
      <c r="K17" s="595"/>
      <c r="L17" s="595"/>
      <c r="M17" s="595"/>
      <c r="N17" s="595"/>
      <c r="O17" s="595"/>
      <c r="P17" s="595"/>
      <c r="Q17" s="595"/>
      <c r="R17" s="595"/>
      <c r="S17" s="595"/>
      <c r="T17" s="595"/>
      <c r="U17" s="595"/>
      <c r="V17" s="595"/>
      <c r="W17" s="27"/>
      <c r="X17" s="592">
        <f ca="1">OFFSET(_eduName3,2,0)</f>
        <v>0</v>
      </c>
      <c r="Y17" s="592"/>
      <c r="Z17" s="592"/>
      <c r="AA17" s="592"/>
      <c r="AB17" s="26" t="s">
        <v>256</v>
      </c>
      <c r="AC17" s="592">
        <f ca="1">OFFSET(_eduName3,3,0)</f>
        <v>0</v>
      </c>
      <c r="AD17" s="592"/>
      <c r="AE17" s="592"/>
      <c r="AF17" s="592"/>
    </row>
    <row r="18" spans="1:32" s="15" customFormat="1" x14ac:dyDescent="0.45">
      <c r="A18" s="598" t="s">
        <v>247</v>
      </c>
      <c r="B18" s="598"/>
      <c r="C18" s="598"/>
      <c r="D18" s="596">
        <f ca="1">OFFSET(_eduName3,1,0)</f>
        <v>0</v>
      </c>
      <c r="E18" s="596"/>
      <c r="F18" s="596"/>
      <c r="G18" s="596"/>
      <c r="H18" s="596"/>
      <c r="I18" s="596"/>
      <c r="J18" s="596"/>
      <c r="K18" s="596"/>
      <c r="L18" s="596"/>
      <c r="M18" s="596"/>
      <c r="N18" s="596"/>
      <c r="O18" s="596"/>
      <c r="P18" s="596"/>
      <c r="Q18" s="596"/>
      <c r="R18" s="596"/>
      <c r="S18" s="596"/>
      <c r="T18" s="596"/>
      <c r="U18" s="596"/>
      <c r="V18" s="596"/>
      <c r="W18" s="557" t="s">
        <v>281</v>
      </c>
      <c r="X18" s="557"/>
      <c r="Y18" s="557"/>
      <c r="Z18" s="557"/>
      <c r="AA18" s="557"/>
      <c r="AB18" s="557"/>
      <c r="AC18" s="558">
        <f ca="1">OFFSET(_eduName3,4,0)</f>
        <v>0</v>
      </c>
      <c r="AD18" s="558"/>
      <c r="AE18" s="561" t="s">
        <v>257</v>
      </c>
      <c r="AF18" s="561"/>
    </row>
    <row r="19" spans="1:32" s="15" customFormat="1" x14ac:dyDescent="0.45">
      <c r="A19" s="599" t="s">
        <v>245</v>
      </c>
      <c r="B19" s="599"/>
      <c r="C19" s="599"/>
      <c r="D19" s="595">
        <f>_eduName4</f>
        <v>0</v>
      </c>
      <c r="E19" s="595"/>
      <c r="F19" s="595"/>
      <c r="G19" s="595"/>
      <c r="H19" s="595"/>
      <c r="I19" s="595"/>
      <c r="J19" s="595"/>
      <c r="K19" s="595"/>
      <c r="L19" s="595"/>
      <c r="M19" s="595"/>
      <c r="N19" s="595"/>
      <c r="O19" s="595"/>
      <c r="P19" s="595"/>
      <c r="Q19" s="595"/>
      <c r="R19" s="595"/>
      <c r="S19" s="595"/>
      <c r="T19" s="595"/>
      <c r="U19" s="595"/>
      <c r="V19" s="595"/>
      <c r="W19" s="27"/>
      <c r="X19" s="592">
        <f ca="1">OFFSET(_eduName4,2,0)</f>
        <v>0</v>
      </c>
      <c r="Y19" s="592"/>
      <c r="Z19" s="592"/>
      <c r="AA19" s="592"/>
      <c r="AB19" s="26" t="s">
        <v>256</v>
      </c>
      <c r="AC19" s="592">
        <f ca="1">OFFSET(_eduName4,3,0)</f>
        <v>0</v>
      </c>
      <c r="AD19" s="592"/>
      <c r="AE19" s="592"/>
      <c r="AF19" s="592"/>
    </row>
    <row r="20" spans="1:32" s="15" customFormat="1" x14ac:dyDescent="0.45">
      <c r="A20" s="598" t="s">
        <v>274</v>
      </c>
      <c r="B20" s="598"/>
      <c r="C20" s="598"/>
      <c r="D20" s="596">
        <f ca="1">OFFSET(_eduName4,1,0)</f>
        <v>0</v>
      </c>
      <c r="E20" s="596"/>
      <c r="F20" s="596"/>
      <c r="G20" s="596"/>
      <c r="H20" s="596"/>
      <c r="I20" s="596"/>
      <c r="J20" s="596"/>
      <c r="K20" s="596"/>
      <c r="L20" s="596"/>
      <c r="M20" s="596"/>
      <c r="N20" s="596"/>
      <c r="O20" s="596"/>
      <c r="P20" s="596"/>
      <c r="Q20" s="596"/>
      <c r="R20" s="596"/>
      <c r="S20" s="596"/>
      <c r="T20" s="596"/>
      <c r="U20" s="596"/>
      <c r="V20" s="596"/>
      <c r="W20" s="557" t="s">
        <v>281</v>
      </c>
      <c r="X20" s="557"/>
      <c r="Y20" s="557"/>
      <c r="Z20" s="557"/>
      <c r="AA20" s="557"/>
      <c r="AB20" s="557"/>
      <c r="AC20" s="558">
        <f ca="1">OFFSET(_eduName1,4,0)</f>
        <v>0</v>
      </c>
      <c r="AD20" s="558"/>
      <c r="AE20" s="561" t="s">
        <v>257</v>
      </c>
      <c r="AF20" s="561"/>
    </row>
    <row r="21" spans="1:32" s="15" customFormat="1" x14ac:dyDescent="0.45">
      <c r="A21" s="599" t="s">
        <v>250</v>
      </c>
      <c r="B21" s="599"/>
      <c r="C21" s="599"/>
      <c r="D21" s="595">
        <f>_eduName5</f>
        <v>0</v>
      </c>
      <c r="E21" s="595"/>
      <c r="F21" s="595"/>
      <c r="G21" s="595"/>
      <c r="H21" s="595"/>
      <c r="I21" s="595"/>
      <c r="J21" s="595"/>
      <c r="K21" s="595"/>
      <c r="L21" s="595"/>
      <c r="M21" s="595"/>
      <c r="N21" s="595"/>
      <c r="O21" s="595"/>
      <c r="P21" s="595"/>
      <c r="Q21" s="595"/>
      <c r="R21" s="595"/>
      <c r="S21" s="595"/>
      <c r="T21" s="595"/>
      <c r="U21" s="595"/>
      <c r="V21" s="595"/>
      <c r="W21" s="27"/>
      <c r="X21" s="592">
        <f ca="1">OFFSET(_eduName5,2,0)</f>
        <v>0</v>
      </c>
      <c r="Y21" s="592"/>
      <c r="Z21" s="592"/>
      <c r="AA21" s="592"/>
      <c r="AB21" s="26" t="s">
        <v>256</v>
      </c>
      <c r="AC21" s="592">
        <f ca="1">OFFSET(_eduName5,3,0)</f>
        <v>0</v>
      </c>
      <c r="AD21" s="592"/>
      <c r="AE21" s="592"/>
      <c r="AF21" s="592"/>
    </row>
    <row r="22" spans="1:32" s="15" customFormat="1" x14ac:dyDescent="0.45">
      <c r="A22" s="608" t="s">
        <v>207</v>
      </c>
      <c r="B22" s="608"/>
      <c r="C22" s="608"/>
      <c r="D22" s="596">
        <f ca="1">OFFSET(_eduName5,1,0)</f>
        <v>0</v>
      </c>
      <c r="E22" s="596"/>
      <c r="F22" s="596"/>
      <c r="G22" s="596"/>
      <c r="H22" s="596"/>
      <c r="I22" s="596"/>
      <c r="J22" s="596"/>
      <c r="K22" s="596"/>
      <c r="L22" s="596"/>
      <c r="M22" s="596"/>
      <c r="N22" s="596"/>
      <c r="O22" s="596"/>
      <c r="P22" s="596"/>
      <c r="Q22" s="596"/>
      <c r="R22" s="596"/>
      <c r="S22" s="596"/>
      <c r="T22" s="596"/>
      <c r="U22" s="596"/>
      <c r="V22" s="596"/>
      <c r="W22" s="607" t="s">
        <v>281</v>
      </c>
      <c r="X22" s="607"/>
      <c r="Y22" s="607"/>
      <c r="Z22" s="607"/>
      <c r="AA22" s="607"/>
      <c r="AB22" s="607"/>
      <c r="AC22" s="558">
        <f ca="1">OFFSET(_eduName5,4,0)</f>
        <v>0</v>
      </c>
      <c r="AD22" s="558"/>
      <c r="AE22" s="561" t="s">
        <v>257</v>
      </c>
      <c r="AF22" s="561"/>
    </row>
    <row r="23" spans="1:32" s="15" customFormat="1" x14ac:dyDescent="0.45">
      <c r="A23" s="599" t="s">
        <v>251</v>
      </c>
      <c r="B23" s="599"/>
      <c r="C23" s="599"/>
      <c r="D23" s="595">
        <f>_eduName6</f>
        <v>0</v>
      </c>
      <c r="E23" s="595"/>
      <c r="F23" s="595"/>
      <c r="G23" s="595"/>
      <c r="H23" s="595"/>
      <c r="I23" s="595"/>
      <c r="J23" s="595"/>
      <c r="K23" s="595"/>
      <c r="L23" s="595"/>
      <c r="M23" s="595"/>
      <c r="N23" s="595"/>
      <c r="O23" s="595"/>
      <c r="P23" s="595"/>
      <c r="Q23" s="595"/>
      <c r="R23" s="595"/>
      <c r="S23" s="595"/>
      <c r="T23" s="595"/>
      <c r="U23" s="595"/>
      <c r="V23" s="595"/>
      <c r="W23" s="27"/>
      <c r="X23" s="592">
        <f ca="1">OFFSET(_eduName6,2,0)</f>
        <v>0</v>
      </c>
      <c r="Y23" s="592"/>
      <c r="Z23" s="592"/>
      <c r="AA23" s="592"/>
      <c r="AB23" s="26" t="s">
        <v>256</v>
      </c>
      <c r="AC23" s="592">
        <f ca="1">OFFSET(_eduName6,3,0)</f>
        <v>0</v>
      </c>
      <c r="AD23" s="592"/>
      <c r="AE23" s="592"/>
      <c r="AF23" s="592"/>
    </row>
    <row r="24" spans="1:32" s="15" customFormat="1" x14ac:dyDescent="0.45">
      <c r="A24" s="608" t="s">
        <v>207</v>
      </c>
      <c r="B24" s="608"/>
      <c r="C24" s="608"/>
      <c r="D24" s="596">
        <f ca="1">OFFSET(_eduName6,1,0)</f>
        <v>0</v>
      </c>
      <c r="E24" s="596"/>
      <c r="F24" s="596"/>
      <c r="G24" s="596"/>
      <c r="H24" s="596"/>
      <c r="I24" s="596"/>
      <c r="J24" s="596"/>
      <c r="K24" s="596"/>
      <c r="L24" s="596"/>
      <c r="M24" s="596"/>
      <c r="N24" s="596"/>
      <c r="O24" s="596"/>
      <c r="P24" s="596"/>
      <c r="Q24" s="596"/>
      <c r="R24" s="596"/>
      <c r="S24" s="596"/>
      <c r="T24" s="596"/>
      <c r="U24" s="596"/>
      <c r="V24" s="596"/>
      <c r="W24" s="557" t="s">
        <v>281</v>
      </c>
      <c r="X24" s="557"/>
      <c r="Y24" s="557"/>
      <c r="Z24" s="557"/>
      <c r="AA24" s="557"/>
      <c r="AB24" s="557"/>
      <c r="AC24" s="558">
        <f ca="1">OFFSET(_eduName6,4,0)</f>
        <v>0</v>
      </c>
      <c r="AD24" s="558"/>
      <c r="AE24" s="561" t="s">
        <v>257</v>
      </c>
      <c r="AF24" s="561"/>
    </row>
    <row r="25" spans="1:32" s="21" customFormat="1" ht="24.95" customHeight="1" x14ac:dyDescent="0.45">
      <c r="A25" s="28">
        <v>6</v>
      </c>
      <c r="B25" s="29" t="s">
        <v>253</v>
      </c>
      <c r="V25" s="30"/>
      <c r="W25" s="27"/>
      <c r="X25" s="30"/>
      <c r="Y25" s="30"/>
      <c r="Z25" s="30"/>
      <c r="AA25" s="30"/>
      <c r="AB25" s="30"/>
      <c r="AC25" s="30"/>
      <c r="AD25" s="30"/>
      <c r="AE25" s="30"/>
      <c r="AF25" s="30"/>
    </row>
    <row r="26" spans="1:32" s="16" customFormat="1" ht="16.5" customHeight="1" x14ac:dyDescent="0.4">
      <c r="A26" s="22"/>
      <c r="D26" s="23" t="s">
        <v>246</v>
      </c>
      <c r="E26" s="23"/>
      <c r="F26" s="23"/>
      <c r="G26" s="23"/>
      <c r="H26" s="23"/>
      <c r="I26" s="23"/>
      <c r="J26" s="23"/>
      <c r="K26" s="23"/>
      <c r="L26" s="23"/>
      <c r="M26" s="23"/>
      <c r="N26" s="23"/>
      <c r="O26" s="23"/>
      <c r="P26" s="23"/>
      <c r="Q26" s="23"/>
      <c r="R26" s="23"/>
      <c r="S26" s="23"/>
      <c r="T26" s="23"/>
      <c r="U26" s="23"/>
      <c r="V26" s="23"/>
      <c r="W26" s="27"/>
      <c r="X26" s="560" t="s">
        <v>285</v>
      </c>
      <c r="Y26" s="560"/>
      <c r="Z26" s="560"/>
      <c r="AA26" s="560"/>
      <c r="AB26" s="560"/>
      <c r="AC26" s="560"/>
      <c r="AD26" s="560"/>
      <c r="AE26" s="560"/>
      <c r="AF26" s="560"/>
    </row>
    <row r="27" spans="1:32" s="15" customFormat="1" x14ac:dyDescent="0.45">
      <c r="A27" s="597">
        <v>1</v>
      </c>
      <c r="B27" s="597"/>
      <c r="C27" s="597"/>
      <c r="D27" s="595">
        <f>_jstudy1</f>
        <v>0</v>
      </c>
      <c r="E27" s="595"/>
      <c r="F27" s="595"/>
      <c r="G27" s="595"/>
      <c r="H27" s="595"/>
      <c r="I27" s="595"/>
      <c r="J27" s="595"/>
      <c r="K27" s="595"/>
      <c r="L27" s="595"/>
      <c r="M27" s="595"/>
      <c r="N27" s="595"/>
      <c r="O27" s="595"/>
      <c r="P27" s="595"/>
      <c r="Q27" s="595"/>
      <c r="R27" s="595"/>
      <c r="S27" s="595"/>
      <c r="T27" s="595"/>
      <c r="U27" s="595"/>
      <c r="V27" s="595"/>
      <c r="W27" s="27"/>
      <c r="X27" s="592">
        <f ca="1">OFFSET(_jstudy1,2,0)</f>
        <v>0</v>
      </c>
      <c r="Y27" s="592"/>
      <c r="Z27" s="592"/>
      <c r="AA27" s="592"/>
      <c r="AB27" s="58" t="s">
        <v>256</v>
      </c>
      <c r="AC27" s="592">
        <f ca="1">OFFSET(_jstudy1,3,0)</f>
        <v>0</v>
      </c>
      <c r="AD27" s="592"/>
      <c r="AE27" s="592"/>
      <c r="AF27" s="592"/>
    </row>
    <row r="28" spans="1:32" s="15" customFormat="1" x14ac:dyDescent="0.45">
      <c r="A28" s="597"/>
      <c r="B28" s="597"/>
      <c r="C28" s="597"/>
      <c r="D28" s="596">
        <f ca="1">OFFSET(_jstudy1,1,0)</f>
        <v>0</v>
      </c>
      <c r="E28" s="596"/>
      <c r="F28" s="596"/>
      <c r="G28" s="596"/>
      <c r="H28" s="596"/>
      <c r="I28" s="596"/>
      <c r="J28" s="596"/>
      <c r="K28" s="596"/>
      <c r="L28" s="596"/>
      <c r="M28" s="596"/>
      <c r="N28" s="596"/>
      <c r="O28" s="596"/>
      <c r="P28" s="596"/>
      <c r="Q28" s="596"/>
      <c r="R28" s="596"/>
      <c r="S28" s="596"/>
      <c r="T28" s="596"/>
      <c r="U28" s="596"/>
      <c r="V28" s="596"/>
      <c r="X28" s="559" t="s">
        <v>282</v>
      </c>
      <c r="Y28" s="559"/>
      <c r="Z28" s="559"/>
      <c r="AA28" s="559"/>
      <c r="AB28" s="559"/>
      <c r="AC28" s="558">
        <f ca="1">OFFSET(_jstudy1,4,0)</f>
        <v>0</v>
      </c>
      <c r="AD28" s="558"/>
      <c r="AE28" s="561" t="s">
        <v>258</v>
      </c>
      <c r="AF28" s="561"/>
    </row>
    <row r="29" spans="1:32" s="15" customFormat="1" x14ac:dyDescent="0.45">
      <c r="A29" s="597">
        <v>2</v>
      </c>
      <c r="B29" s="597"/>
      <c r="C29" s="597"/>
      <c r="D29" s="595">
        <f>_jstudy2</f>
        <v>0</v>
      </c>
      <c r="E29" s="595"/>
      <c r="F29" s="595"/>
      <c r="G29" s="595"/>
      <c r="H29" s="595"/>
      <c r="I29" s="595"/>
      <c r="J29" s="595"/>
      <c r="K29" s="595"/>
      <c r="L29" s="595"/>
      <c r="M29" s="595"/>
      <c r="N29" s="595"/>
      <c r="O29" s="595"/>
      <c r="P29" s="595"/>
      <c r="Q29" s="595"/>
      <c r="R29" s="595"/>
      <c r="S29" s="595"/>
      <c r="T29" s="595"/>
      <c r="U29" s="595"/>
      <c r="V29" s="595"/>
      <c r="W29" s="27"/>
      <c r="X29" s="592">
        <f ca="1">OFFSET(_jstudy2,2,0)</f>
        <v>0</v>
      </c>
      <c r="Y29" s="592"/>
      <c r="Z29" s="592"/>
      <c r="AA29" s="592"/>
      <c r="AB29" s="58" t="s">
        <v>256</v>
      </c>
      <c r="AC29" s="592">
        <f ca="1">OFFSET(_jstudy2,3,0)</f>
        <v>0</v>
      </c>
      <c r="AD29" s="592"/>
      <c r="AE29" s="592"/>
      <c r="AF29" s="592"/>
    </row>
    <row r="30" spans="1:32" s="15" customFormat="1" x14ac:dyDescent="0.45">
      <c r="A30" s="597"/>
      <c r="B30" s="597"/>
      <c r="C30" s="597"/>
      <c r="D30" s="596">
        <f ca="1">OFFSET(_jstudy2,1,0)</f>
        <v>0</v>
      </c>
      <c r="E30" s="596"/>
      <c r="F30" s="596"/>
      <c r="G30" s="596"/>
      <c r="H30" s="596"/>
      <c r="I30" s="596"/>
      <c r="J30" s="596"/>
      <c r="K30" s="596"/>
      <c r="L30" s="596"/>
      <c r="M30" s="596"/>
      <c r="N30" s="596"/>
      <c r="O30" s="596"/>
      <c r="P30" s="596"/>
      <c r="Q30" s="596"/>
      <c r="R30" s="596"/>
      <c r="S30" s="596"/>
      <c r="T30" s="596"/>
      <c r="U30" s="596"/>
      <c r="V30" s="596"/>
      <c r="X30" s="559" t="s">
        <v>282</v>
      </c>
      <c r="Y30" s="559"/>
      <c r="Z30" s="559"/>
      <c r="AA30" s="559"/>
      <c r="AB30" s="559"/>
      <c r="AC30" s="558">
        <f ca="1">OFFSET(_jstudy2,4,0)</f>
        <v>0</v>
      </c>
      <c r="AD30" s="558"/>
      <c r="AE30" s="561" t="s">
        <v>258</v>
      </c>
      <c r="AF30" s="561"/>
    </row>
    <row r="31" spans="1:32" s="17" customFormat="1" ht="23.25" customHeight="1" x14ac:dyDescent="0.45">
      <c r="A31" s="601"/>
      <c r="B31" s="601"/>
      <c r="C31" s="601"/>
      <c r="D31" s="591" t="s">
        <v>58</v>
      </c>
      <c r="E31" s="591"/>
      <c r="F31" s="591"/>
      <c r="G31" s="591"/>
      <c r="H31" s="591"/>
      <c r="I31" s="591"/>
      <c r="J31" s="591"/>
      <c r="K31" s="591"/>
      <c r="L31" s="591"/>
      <c r="M31" s="33"/>
      <c r="N31" s="591" t="s">
        <v>59</v>
      </c>
      <c r="O31" s="591"/>
      <c r="P31" s="591"/>
      <c r="Q31" s="591"/>
      <c r="R31" s="591"/>
      <c r="S31" s="591"/>
      <c r="T31" s="602" t="s">
        <v>260</v>
      </c>
      <c r="U31" s="602"/>
      <c r="V31" s="602"/>
      <c r="W31" s="602"/>
      <c r="X31" s="602"/>
      <c r="Y31" s="602"/>
      <c r="Z31" s="604" t="s">
        <v>259</v>
      </c>
      <c r="AA31" s="604"/>
      <c r="AB31" s="604"/>
      <c r="AC31" s="605"/>
      <c r="AD31" s="606" t="s">
        <v>60</v>
      </c>
      <c r="AE31" s="606"/>
      <c r="AF31" s="606"/>
    </row>
    <row r="32" spans="1:32" s="61" customFormat="1" ht="18.75" customHeight="1" x14ac:dyDescent="0.45">
      <c r="A32" s="601"/>
      <c r="B32" s="601"/>
      <c r="C32" s="601"/>
      <c r="D32" s="630">
        <f>_jpTest1</f>
        <v>0</v>
      </c>
      <c r="E32" s="630"/>
      <c r="F32" s="630"/>
      <c r="G32" s="630"/>
      <c r="H32" s="630"/>
      <c r="I32" s="630"/>
      <c r="J32" s="630"/>
      <c r="K32" s="630"/>
      <c r="L32" s="630"/>
      <c r="M32" s="60"/>
      <c r="N32" s="631">
        <f ca="1">OFFSET(_jpTest1,1,0)</f>
        <v>0</v>
      </c>
      <c r="O32" s="631"/>
      <c r="P32" s="631"/>
      <c r="Q32" s="631"/>
      <c r="R32" s="631"/>
      <c r="S32" s="60"/>
      <c r="T32" s="629">
        <f ca="1">OFFSET(_jpTest1,2,0)</f>
        <v>0</v>
      </c>
      <c r="U32" s="629"/>
      <c r="V32" s="629"/>
      <c r="W32" s="629"/>
      <c r="X32" s="629"/>
      <c r="Y32" s="60"/>
      <c r="Z32" s="603">
        <f ca="1">OFFSET(_jpTest1,3,0)</f>
        <v>0</v>
      </c>
      <c r="AA32" s="603"/>
      <c r="AB32" s="603"/>
      <c r="AC32" s="60"/>
      <c r="AD32" s="603">
        <f ca="1">OFFSET(_jpTest1,4,0)</f>
        <v>0</v>
      </c>
      <c r="AE32" s="603"/>
      <c r="AF32" s="603"/>
    </row>
    <row r="33" spans="1:32" s="61" customFormat="1" ht="18.75" customHeight="1" x14ac:dyDescent="0.45">
      <c r="A33" s="601"/>
      <c r="B33" s="601"/>
      <c r="C33" s="601"/>
      <c r="D33" s="630">
        <f ca="1">OFFSET(_jpTest1,0,1)</f>
        <v>0</v>
      </c>
      <c r="E33" s="630"/>
      <c r="F33" s="630"/>
      <c r="G33" s="630"/>
      <c r="H33" s="630"/>
      <c r="I33" s="630"/>
      <c r="J33" s="630"/>
      <c r="K33" s="630"/>
      <c r="L33" s="630"/>
      <c r="M33" s="59"/>
      <c r="N33" s="631">
        <f ca="1">OFFSET(_jpTest1,1,1)</f>
        <v>0</v>
      </c>
      <c r="O33" s="631"/>
      <c r="P33" s="631"/>
      <c r="Q33" s="631"/>
      <c r="R33" s="631"/>
      <c r="S33" s="59"/>
      <c r="T33" s="629">
        <f ca="1">OFFSET(_jpTest1,2,1)</f>
        <v>0</v>
      </c>
      <c r="U33" s="629"/>
      <c r="V33" s="629"/>
      <c r="W33" s="629"/>
      <c r="X33" s="629"/>
      <c r="Y33" s="59"/>
      <c r="Z33" s="603">
        <f ca="1">OFFSET(_jpTest1,3,1)</f>
        <v>0</v>
      </c>
      <c r="AA33" s="603"/>
      <c r="AB33" s="603"/>
      <c r="AC33" s="60"/>
      <c r="AD33" s="603">
        <f ca="1">OFFSET(_jpTest1,4,1)</f>
        <v>0</v>
      </c>
      <c r="AE33" s="603"/>
      <c r="AF33" s="603"/>
    </row>
    <row r="34" spans="1:32" s="17" customFormat="1" ht="24.95" customHeight="1" x14ac:dyDescent="0.45">
      <c r="A34" s="28">
        <v>7</v>
      </c>
      <c r="B34" s="21" t="s">
        <v>252</v>
      </c>
      <c r="W34" s="30"/>
    </row>
    <row r="35" spans="1:32" s="15" customFormat="1" ht="19.5" x14ac:dyDescent="0.35">
      <c r="A35" s="18"/>
      <c r="D35" s="593" t="s">
        <v>254</v>
      </c>
      <c r="E35" s="593"/>
      <c r="F35" s="593"/>
      <c r="G35" s="593"/>
      <c r="H35" s="593"/>
      <c r="I35" s="593"/>
      <c r="J35" s="593"/>
      <c r="K35" s="593"/>
      <c r="L35" s="593"/>
      <c r="M35" s="593"/>
      <c r="N35" s="593"/>
      <c r="O35" s="593"/>
      <c r="P35" s="593"/>
      <c r="Q35" s="593"/>
      <c r="R35" s="593"/>
      <c r="S35" s="593"/>
      <c r="T35" s="593"/>
      <c r="U35" s="593"/>
      <c r="V35" s="593"/>
      <c r="W35" s="27"/>
      <c r="X35" s="594" t="s">
        <v>286</v>
      </c>
      <c r="Y35" s="594"/>
      <c r="Z35" s="594"/>
      <c r="AA35" s="594"/>
      <c r="AB35" s="594"/>
      <c r="AC35" s="594"/>
      <c r="AD35" s="594"/>
      <c r="AE35" s="594"/>
      <c r="AF35" s="594"/>
    </row>
    <row r="36" spans="1:32" s="15" customFormat="1" x14ac:dyDescent="0.45">
      <c r="A36" s="597">
        <v>1</v>
      </c>
      <c r="B36" s="597"/>
      <c r="C36" s="597"/>
      <c r="D36" s="595">
        <f>_sCompany</f>
        <v>0</v>
      </c>
      <c r="E36" s="595"/>
      <c r="F36" s="595"/>
      <c r="G36" s="595"/>
      <c r="H36" s="595"/>
      <c r="I36" s="595"/>
      <c r="J36" s="595"/>
      <c r="K36" s="595"/>
      <c r="L36" s="595"/>
      <c r="M36" s="595"/>
      <c r="N36" s="595"/>
      <c r="O36" s="595"/>
      <c r="P36" s="595"/>
      <c r="Q36" s="595"/>
      <c r="R36" s="595"/>
      <c r="S36" s="595"/>
      <c r="T36" s="595"/>
      <c r="U36" s="595"/>
      <c r="V36" s="595"/>
      <c r="W36" s="27"/>
      <c r="X36" s="592">
        <f ca="1">OFFSET(_sCompany,2,0)</f>
        <v>0</v>
      </c>
      <c r="Y36" s="592"/>
      <c r="Z36" s="592"/>
      <c r="AA36" s="592"/>
      <c r="AB36" s="26" t="s">
        <v>256</v>
      </c>
      <c r="AC36" s="592">
        <f ca="1">OFFSET(_sCompany,3,0)</f>
        <v>0</v>
      </c>
      <c r="AD36" s="592"/>
      <c r="AE36" s="592"/>
      <c r="AF36" s="592"/>
    </row>
    <row r="37" spans="1:32" s="15" customFormat="1" x14ac:dyDescent="0.45">
      <c r="A37" s="597"/>
      <c r="B37" s="597"/>
      <c r="C37" s="597"/>
      <c r="D37" s="600">
        <f ca="1">OFFSET(_sCompany,1,0)</f>
        <v>0</v>
      </c>
      <c r="E37" s="600"/>
      <c r="F37" s="600"/>
      <c r="G37" s="600"/>
      <c r="H37" s="600"/>
      <c r="I37" s="600"/>
      <c r="J37" s="600"/>
      <c r="K37" s="600"/>
      <c r="L37" s="600"/>
      <c r="M37" s="600"/>
      <c r="N37" s="600"/>
      <c r="O37" s="600"/>
      <c r="P37" s="600"/>
      <c r="Q37" s="600"/>
      <c r="R37" s="600"/>
      <c r="S37" s="600"/>
      <c r="T37" s="600"/>
      <c r="U37" s="600"/>
      <c r="V37" s="600"/>
      <c r="X37" s="559" t="s">
        <v>284</v>
      </c>
      <c r="Y37" s="559"/>
      <c r="Z37" s="559"/>
      <c r="AA37" s="559"/>
      <c r="AB37" s="559"/>
      <c r="AC37" s="558">
        <f ca="1">OFFSET(_sCompany,4,0)</f>
        <v>0</v>
      </c>
      <c r="AD37" s="558"/>
      <c r="AE37" s="561" t="s">
        <v>257</v>
      </c>
      <c r="AF37" s="561"/>
    </row>
    <row r="38" spans="1:32" s="15" customFormat="1" x14ac:dyDescent="0.45">
      <c r="A38" s="597">
        <v>2</v>
      </c>
      <c r="B38" s="597"/>
      <c r="C38" s="597"/>
      <c r="D38" s="595">
        <f ca="1">OFFSET(_sCompany,0,2)</f>
        <v>0</v>
      </c>
      <c r="E38" s="595"/>
      <c r="F38" s="595"/>
      <c r="G38" s="595"/>
      <c r="H38" s="595"/>
      <c r="I38" s="595"/>
      <c r="J38" s="595"/>
      <c r="K38" s="595"/>
      <c r="L38" s="595"/>
      <c r="M38" s="595"/>
      <c r="N38" s="595"/>
      <c r="O38" s="595"/>
      <c r="P38" s="595"/>
      <c r="Q38" s="595"/>
      <c r="R38" s="595"/>
      <c r="S38" s="595"/>
      <c r="T38" s="595"/>
      <c r="U38" s="595"/>
      <c r="V38" s="595"/>
      <c r="W38" s="27"/>
      <c r="X38" s="592">
        <f ca="1">OFFSET(_sCompany,2,2)</f>
        <v>0</v>
      </c>
      <c r="Y38" s="592"/>
      <c r="Z38" s="592"/>
      <c r="AA38" s="592"/>
      <c r="AB38" s="26" t="s">
        <v>256</v>
      </c>
      <c r="AC38" s="592">
        <f ca="1">OFFSET(_sCompany,3,2)</f>
        <v>0</v>
      </c>
      <c r="AD38" s="592"/>
      <c r="AE38" s="592"/>
      <c r="AF38" s="592"/>
    </row>
    <row r="39" spans="1:32" s="15" customFormat="1" x14ac:dyDescent="0.45">
      <c r="A39" s="597"/>
      <c r="B39" s="597"/>
      <c r="C39" s="597"/>
      <c r="D39" s="600">
        <f ca="1">OFFSET(_sCompany,1,2)</f>
        <v>0</v>
      </c>
      <c r="E39" s="600"/>
      <c r="F39" s="600"/>
      <c r="G39" s="600"/>
      <c r="H39" s="600"/>
      <c r="I39" s="600"/>
      <c r="J39" s="600"/>
      <c r="K39" s="600"/>
      <c r="L39" s="600"/>
      <c r="M39" s="600"/>
      <c r="N39" s="600"/>
      <c r="O39" s="600"/>
      <c r="P39" s="600"/>
      <c r="Q39" s="600"/>
      <c r="R39" s="600"/>
      <c r="S39" s="600"/>
      <c r="T39" s="600"/>
      <c r="U39" s="600"/>
      <c r="V39" s="600"/>
      <c r="X39" s="559" t="s">
        <v>284</v>
      </c>
      <c r="Y39" s="559"/>
      <c r="Z39" s="559"/>
      <c r="AA39" s="559"/>
      <c r="AB39" s="559"/>
      <c r="AC39" s="558">
        <f ca="1">OFFSET(_sCompany,4,2)</f>
        <v>0</v>
      </c>
      <c r="AD39" s="558"/>
      <c r="AE39" s="561" t="s">
        <v>257</v>
      </c>
      <c r="AF39" s="561"/>
    </row>
    <row r="40" spans="1:32" s="34" customFormat="1" ht="24.95" customHeight="1" x14ac:dyDescent="0.45">
      <c r="A40" s="34">
        <v>8</v>
      </c>
      <c r="B40" s="35" t="s">
        <v>261</v>
      </c>
    </row>
    <row r="41" spans="1:32" s="38" customFormat="1" ht="16.5" x14ac:dyDescent="0.4">
      <c r="D41" s="588" t="s">
        <v>263</v>
      </c>
      <c r="E41" s="588"/>
      <c r="F41" s="588"/>
      <c r="G41" s="588"/>
      <c r="H41" s="588"/>
      <c r="I41" s="588"/>
      <c r="J41" s="588"/>
      <c r="K41" s="588"/>
      <c r="L41" s="588"/>
      <c r="M41" s="39"/>
      <c r="N41" s="588" t="s">
        <v>63</v>
      </c>
      <c r="O41" s="588"/>
      <c r="P41" s="588"/>
      <c r="Q41" s="588"/>
      <c r="R41" s="588"/>
      <c r="S41" s="39"/>
      <c r="T41" s="587" t="s">
        <v>64</v>
      </c>
      <c r="U41" s="587"/>
      <c r="V41" s="587"/>
      <c r="W41" s="587"/>
      <c r="X41" s="587"/>
      <c r="Y41" s="587"/>
      <c r="Z41" s="587"/>
      <c r="AA41" s="587"/>
      <c r="AB41" s="587"/>
      <c r="AC41" s="587"/>
      <c r="AD41" s="587"/>
      <c r="AE41" s="587"/>
      <c r="AF41" s="587"/>
    </row>
    <row r="42" spans="1:32" s="37" customFormat="1" ht="15" x14ac:dyDescent="0.4">
      <c r="D42" s="590" t="s">
        <v>262</v>
      </c>
      <c r="E42" s="590"/>
      <c r="F42" s="590"/>
      <c r="G42" s="590"/>
      <c r="H42" s="590"/>
      <c r="I42" s="590"/>
      <c r="J42" s="590"/>
      <c r="K42" s="590"/>
      <c r="L42" s="590"/>
      <c r="M42" s="62"/>
      <c r="N42" s="589" t="s">
        <v>65</v>
      </c>
      <c r="O42" s="589"/>
      <c r="P42" s="589"/>
      <c r="Q42" s="589"/>
      <c r="R42" s="589"/>
      <c r="S42" s="62"/>
      <c r="T42" s="589" t="s">
        <v>159</v>
      </c>
      <c r="U42" s="589"/>
      <c r="V42" s="589"/>
      <c r="W42" s="589"/>
      <c r="X42" s="589"/>
      <c r="Y42" s="589"/>
      <c r="Z42" s="589"/>
      <c r="AA42" s="589"/>
      <c r="AB42" s="589"/>
      <c r="AC42" s="589"/>
      <c r="AD42" s="589"/>
      <c r="AE42" s="589"/>
      <c r="AF42" s="589"/>
    </row>
    <row r="43" spans="1:32" x14ac:dyDescent="0.4">
      <c r="A43" s="586">
        <v>1</v>
      </c>
      <c r="B43" s="586"/>
      <c r="C43" s="586"/>
      <c r="D43" s="582">
        <f>_entryRecordOfJapan</f>
        <v>0</v>
      </c>
      <c r="E43" s="582"/>
      <c r="F43" s="582"/>
      <c r="G43" s="582"/>
      <c r="H43" s="41" t="s">
        <v>256</v>
      </c>
      <c r="I43" s="582">
        <f ca="1">OFFSET(_entryRecordOfJapan,1,0)</f>
        <v>0</v>
      </c>
      <c r="J43" s="582"/>
      <c r="K43" s="582"/>
      <c r="L43" s="582"/>
      <c r="M43" s="40"/>
      <c r="N43" s="583">
        <f ca="1">OFFSET(_entryRecordOfJapan,2,0)</f>
        <v>0</v>
      </c>
      <c r="O43" s="583"/>
      <c r="P43" s="583"/>
      <c r="Q43" s="583"/>
      <c r="R43" s="583"/>
      <c r="S43" s="40"/>
      <c r="T43" s="584">
        <f ca="1">OFFSET(_entryRecordOfJapan,3,0)</f>
        <v>0</v>
      </c>
      <c r="U43" s="584"/>
      <c r="V43" s="584"/>
      <c r="W43" s="584"/>
      <c r="X43" s="584"/>
      <c r="Y43" s="584"/>
      <c r="Z43" s="584"/>
      <c r="AA43" s="584"/>
      <c r="AB43" s="584"/>
      <c r="AC43" s="584"/>
      <c r="AD43" s="584"/>
      <c r="AE43" s="584"/>
      <c r="AF43" s="584"/>
    </row>
    <row r="44" spans="1:32" x14ac:dyDescent="0.4">
      <c r="A44" s="586">
        <v>2</v>
      </c>
      <c r="B44" s="586"/>
      <c r="C44" s="586"/>
      <c r="D44" s="582">
        <f ca="1">OFFSET(_entryRecordOfJapan,0,1)</f>
        <v>0</v>
      </c>
      <c r="E44" s="582"/>
      <c r="F44" s="582"/>
      <c r="G44" s="582"/>
      <c r="H44" s="42" t="s">
        <v>256</v>
      </c>
      <c r="I44" s="582">
        <f ca="1">OFFSET(_entryRecordOfJapan,1,1)</f>
        <v>0</v>
      </c>
      <c r="J44" s="582"/>
      <c r="K44" s="582"/>
      <c r="L44" s="582"/>
      <c r="N44" s="583">
        <f ca="1">OFFSET(_entryRecordOfJapan,2,1)</f>
        <v>0</v>
      </c>
      <c r="O44" s="583"/>
      <c r="P44" s="583"/>
      <c r="Q44" s="583"/>
      <c r="R44" s="583"/>
      <c r="T44" s="584">
        <f ca="1">OFFSET(_entryRecordOfJapan,3,1)</f>
        <v>0</v>
      </c>
      <c r="U44" s="584"/>
      <c r="V44" s="584"/>
      <c r="W44" s="584"/>
      <c r="X44" s="584"/>
      <c r="Y44" s="584"/>
      <c r="Z44" s="584"/>
      <c r="AA44" s="584"/>
      <c r="AB44" s="584"/>
      <c r="AC44" s="584"/>
      <c r="AD44" s="584"/>
      <c r="AE44" s="584"/>
      <c r="AF44" s="584"/>
    </row>
    <row r="45" spans="1:32" x14ac:dyDescent="0.4">
      <c r="A45" s="586">
        <v>3</v>
      </c>
      <c r="B45" s="586"/>
      <c r="C45" s="586"/>
      <c r="D45" s="582">
        <f ca="1">OFFSET(_entryRecordOfJapan,0,2)</f>
        <v>0</v>
      </c>
      <c r="E45" s="582"/>
      <c r="F45" s="582"/>
      <c r="G45" s="582"/>
      <c r="H45" s="42" t="s">
        <v>256</v>
      </c>
      <c r="I45" s="582">
        <f ca="1">OFFSET(_entryRecordOfJapan,1,2)</f>
        <v>0</v>
      </c>
      <c r="J45" s="582"/>
      <c r="K45" s="582"/>
      <c r="L45" s="582"/>
      <c r="N45" s="583">
        <f ca="1">OFFSET(_entryRecordOfJapan,2,2)</f>
        <v>0</v>
      </c>
      <c r="O45" s="583"/>
      <c r="P45" s="583"/>
      <c r="Q45" s="583"/>
      <c r="R45" s="583"/>
      <c r="T45" s="584">
        <f ca="1">OFFSET(_entryRecordOfJapan,3,2)</f>
        <v>0</v>
      </c>
      <c r="U45" s="584"/>
      <c r="V45" s="584"/>
      <c r="W45" s="584"/>
      <c r="X45" s="584"/>
      <c r="Y45" s="584"/>
      <c r="Z45" s="584"/>
      <c r="AA45" s="584"/>
      <c r="AB45" s="584"/>
      <c r="AC45" s="584"/>
      <c r="AD45" s="584"/>
      <c r="AE45" s="584"/>
      <c r="AF45" s="584"/>
    </row>
    <row r="46" spans="1:32" x14ac:dyDescent="0.4">
      <c r="A46" s="586">
        <v>4</v>
      </c>
      <c r="B46" s="586"/>
      <c r="C46" s="586"/>
      <c r="D46" s="582">
        <f ca="1">OFFSET(_entryRecordOfJapan,0,3)</f>
        <v>0</v>
      </c>
      <c r="E46" s="582"/>
      <c r="F46" s="582"/>
      <c r="G46" s="582"/>
      <c r="H46" s="42" t="s">
        <v>256</v>
      </c>
      <c r="I46" s="582">
        <f ca="1">OFFSET(_entryRecordOfJapan,1,3)</f>
        <v>0</v>
      </c>
      <c r="J46" s="582"/>
      <c r="K46" s="582"/>
      <c r="L46" s="582"/>
      <c r="N46" s="583">
        <f ca="1">OFFSET(_entryRecordOfJapan,2,3)</f>
        <v>0</v>
      </c>
      <c r="O46" s="583"/>
      <c r="P46" s="583"/>
      <c r="Q46" s="583"/>
      <c r="R46" s="583"/>
      <c r="T46" s="584">
        <f ca="1">OFFSET(_entryRecordOfJapan,3,3)</f>
        <v>0</v>
      </c>
      <c r="U46" s="584"/>
      <c r="V46" s="584"/>
      <c r="W46" s="584"/>
      <c r="X46" s="584"/>
      <c r="Y46" s="584"/>
      <c r="Z46" s="584"/>
      <c r="AA46" s="584"/>
      <c r="AB46" s="584"/>
      <c r="AC46" s="584"/>
      <c r="AD46" s="584"/>
      <c r="AE46" s="584"/>
      <c r="AF46" s="584"/>
    </row>
    <row r="47" spans="1:32" x14ac:dyDescent="0.4">
      <c r="A47" s="586">
        <v>5</v>
      </c>
      <c r="B47" s="586"/>
      <c r="C47" s="586"/>
      <c r="D47" s="582">
        <f ca="1">OFFSET(_entryRecordOfJapan,0,4)</f>
        <v>0</v>
      </c>
      <c r="E47" s="582"/>
      <c r="F47" s="582"/>
      <c r="G47" s="582"/>
      <c r="H47" s="42" t="s">
        <v>256</v>
      </c>
      <c r="I47" s="582">
        <f ca="1">OFFSET(_entryRecordOfJapan,1,4)</f>
        <v>0</v>
      </c>
      <c r="J47" s="582"/>
      <c r="K47" s="582"/>
      <c r="L47" s="582"/>
      <c r="N47" s="583">
        <f ca="1">OFFSET(_entryRecordOfJapan,2,4)</f>
        <v>0</v>
      </c>
      <c r="O47" s="583"/>
      <c r="P47" s="583"/>
      <c r="Q47" s="583"/>
      <c r="R47" s="583"/>
      <c r="T47" s="584">
        <f ca="1">OFFSET(_entryRecordOfJapan,3,4)</f>
        <v>0</v>
      </c>
      <c r="U47" s="584"/>
      <c r="V47" s="584"/>
      <c r="W47" s="584"/>
      <c r="X47" s="584"/>
      <c r="Y47" s="584"/>
      <c r="Z47" s="584"/>
      <c r="AA47" s="584"/>
      <c r="AB47" s="584"/>
      <c r="AC47" s="584"/>
      <c r="AD47" s="584"/>
      <c r="AE47" s="584"/>
      <c r="AF47" s="584"/>
    </row>
    <row r="48" spans="1:32" ht="28.5" x14ac:dyDescent="0.4">
      <c r="A48" s="585" t="s">
        <v>62</v>
      </c>
      <c r="B48" s="585"/>
      <c r="C48" s="585"/>
      <c r="D48" s="585"/>
      <c r="E48" s="585"/>
      <c r="F48" s="585"/>
      <c r="G48" s="585"/>
      <c r="H48" s="585"/>
      <c r="I48" s="585"/>
      <c r="J48" s="585"/>
      <c r="K48" s="585"/>
      <c r="L48" s="585"/>
      <c r="M48" s="585"/>
      <c r="N48" s="585"/>
      <c r="O48" s="585"/>
      <c r="P48" s="585"/>
      <c r="Q48" s="585"/>
      <c r="R48" s="585"/>
      <c r="S48" s="585"/>
      <c r="T48" s="585"/>
      <c r="U48" s="585"/>
      <c r="V48" s="585"/>
      <c r="W48" s="585"/>
      <c r="X48" s="585"/>
      <c r="Y48" s="585"/>
      <c r="Z48" s="585"/>
      <c r="AA48" s="585"/>
      <c r="AB48" s="585"/>
      <c r="AC48" s="585"/>
      <c r="AD48" s="585"/>
      <c r="AE48" s="585"/>
      <c r="AF48" s="585"/>
    </row>
    <row r="49" spans="1:32" ht="24.95" customHeight="1" x14ac:dyDescent="0.4">
      <c r="A49" s="14">
        <v>9</v>
      </c>
      <c r="B49" s="14" t="s">
        <v>264</v>
      </c>
    </row>
    <row r="50" spans="1:32" x14ac:dyDescent="0.35">
      <c r="A50" s="563" t="s">
        <v>272</v>
      </c>
      <c r="B50" s="564"/>
      <c r="C50" s="564"/>
      <c r="D50" s="35" t="s">
        <v>267</v>
      </c>
      <c r="E50" s="35"/>
      <c r="F50" s="35"/>
      <c r="G50" s="35"/>
      <c r="H50" s="35"/>
      <c r="I50" s="35"/>
      <c r="J50" s="35"/>
      <c r="K50" s="35"/>
      <c r="L50" s="35"/>
      <c r="M50" s="35"/>
      <c r="N50" s="35"/>
      <c r="O50" s="35"/>
      <c r="P50" s="35"/>
      <c r="Q50" s="35" t="s">
        <v>269</v>
      </c>
      <c r="R50" s="35"/>
      <c r="S50" s="35"/>
      <c r="T50" s="35"/>
      <c r="U50" s="35"/>
      <c r="V50" s="35"/>
      <c r="W50" s="35"/>
      <c r="X50" s="35"/>
      <c r="Y50" s="35"/>
      <c r="Z50" s="35"/>
      <c r="AA50" s="35"/>
      <c r="AB50" s="35"/>
      <c r="AC50" s="35"/>
      <c r="AD50" s="35"/>
      <c r="AE50" s="35"/>
      <c r="AF50" s="35"/>
    </row>
    <row r="51" spans="1:32" x14ac:dyDescent="0.45">
      <c r="A51" s="564"/>
      <c r="B51" s="564"/>
      <c r="C51" s="564"/>
      <c r="D51" s="565">
        <f>_fatherName</f>
        <v>0</v>
      </c>
      <c r="E51" s="565"/>
      <c r="F51" s="565"/>
      <c r="G51" s="565"/>
      <c r="H51" s="565"/>
      <c r="I51" s="565"/>
      <c r="J51" s="565"/>
      <c r="K51" s="565"/>
      <c r="L51" s="565"/>
      <c r="M51" s="565"/>
      <c r="N51" s="565"/>
      <c r="O51" s="565"/>
      <c r="P51" s="36"/>
      <c r="Q51" s="566">
        <f ca="1">OFFSET(_fatherName,3,0)</f>
        <v>0</v>
      </c>
      <c r="R51" s="566"/>
      <c r="S51" s="566"/>
      <c r="T51" s="566"/>
      <c r="U51" s="566"/>
      <c r="V51" s="566"/>
      <c r="W51" s="566"/>
      <c r="X51" s="566"/>
      <c r="Y51" s="566"/>
      <c r="Z51" s="566"/>
      <c r="AA51" s="566"/>
      <c r="AB51" s="566"/>
      <c r="AC51" s="566"/>
      <c r="AD51" s="566"/>
      <c r="AE51" s="566"/>
      <c r="AF51" s="566"/>
    </row>
    <row r="52" spans="1:32" x14ac:dyDescent="0.35">
      <c r="A52" s="564"/>
      <c r="B52" s="564"/>
      <c r="C52" s="564"/>
      <c r="D52" s="35" t="s">
        <v>268</v>
      </c>
      <c r="E52" s="35"/>
      <c r="F52" s="35"/>
      <c r="G52" s="35"/>
      <c r="H52" s="35"/>
      <c r="I52" s="35"/>
      <c r="J52" s="35" t="s">
        <v>270</v>
      </c>
      <c r="K52" s="35"/>
      <c r="L52" s="35"/>
      <c r="M52" s="35"/>
      <c r="N52" s="35"/>
      <c r="O52" s="35"/>
      <c r="P52" s="35"/>
      <c r="Q52" s="35"/>
      <c r="R52" s="35"/>
      <c r="S52" s="35"/>
      <c r="T52" s="35" t="s">
        <v>271</v>
      </c>
      <c r="U52" s="35"/>
      <c r="V52" s="35"/>
      <c r="W52" s="35"/>
      <c r="X52" s="35"/>
      <c r="Y52" s="35"/>
      <c r="Z52" s="35"/>
      <c r="AA52" s="35"/>
      <c r="AB52" s="35"/>
      <c r="AC52" s="35"/>
      <c r="AD52" s="35"/>
      <c r="AE52" s="35"/>
      <c r="AF52" s="35"/>
    </row>
    <row r="53" spans="1:32" s="64" customFormat="1" ht="16.5" x14ac:dyDescent="0.4">
      <c r="A53" s="564"/>
      <c r="B53" s="564"/>
      <c r="C53" s="564"/>
      <c r="D53" s="567">
        <f ca="1">OFFSET(_fatherName,1,0)</f>
        <v>0</v>
      </c>
      <c r="E53" s="567"/>
      <c r="F53" s="567"/>
      <c r="G53" s="567"/>
      <c r="H53" s="567"/>
      <c r="I53" s="63"/>
      <c r="J53" s="567">
        <f ca="1">OFFSET(_fatherName,4,0)</f>
        <v>0</v>
      </c>
      <c r="K53" s="567"/>
      <c r="L53" s="567"/>
      <c r="M53" s="567"/>
      <c r="N53" s="567"/>
      <c r="O53" s="567"/>
      <c r="P53" s="567"/>
      <c r="Q53" s="567"/>
      <c r="R53" s="567"/>
      <c r="S53" s="63"/>
      <c r="T53" s="568">
        <f ca="1">OFFSET(_fatherName,5,0)</f>
        <v>0</v>
      </c>
      <c r="U53" s="568"/>
      <c r="V53" s="568"/>
      <c r="W53" s="568"/>
      <c r="X53" s="568"/>
      <c r="Y53" s="568"/>
      <c r="Z53" s="568"/>
      <c r="AA53" s="568"/>
      <c r="AB53" s="568"/>
      <c r="AC53" s="568"/>
      <c r="AD53" s="568"/>
      <c r="AE53" s="568"/>
      <c r="AF53" s="568"/>
    </row>
    <row r="54" spans="1:32" x14ac:dyDescent="0.35">
      <c r="A54" s="563" t="s">
        <v>273</v>
      </c>
      <c r="B54" s="564"/>
      <c r="C54" s="564"/>
      <c r="D54" s="35" t="s">
        <v>267</v>
      </c>
      <c r="E54" s="35"/>
      <c r="F54" s="35"/>
      <c r="G54" s="35"/>
      <c r="H54" s="35"/>
      <c r="I54" s="35"/>
      <c r="J54" s="35"/>
      <c r="K54" s="35"/>
      <c r="L54" s="35"/>
      <c r="M54" s="35"/>
      <c r="N54" s="35"/>
      <c r="O54" s="35"/>
      <c r="P54" s="35"/>
      <c r="Q54" s="35" t="s">
        <v>269</v>
      </c>
      <c r="R54" s="35"/>
      <c r="S54" s="35"/>
      <c r="T54" s="35"/>
      <c r="U54" s="35"/>
      <c r="V54" s="35"/>
      <c r="W54" s="35"/>
      <c r="X54" s="35"/>
      <c r="Y54" s="35"/>
      <c r="Z54" s="35"/>
      <c r="AA54" s="35"/>
      <c r="AB54" s="35"/>
      <c r="AC54" s="35"/>
      <c r="AD54" s="35"/>
      <c r="AE54" s="35"/>
      <c r="AF54" s="35"/>
    </row>
    <row r="55" spans="1:32" x14ac:dyDescent="0.45">
      <c r="A55" s="564"/>
      <c r="B55" s="564"/>
      <c r="C55" s="564"/>
      <c r="D55" s="565">
        <f>_motherName</f>
        <v>0</v>
      </c>
      <c r="E55" s="565"/>
      <c r="F55" s="565"/>
      <c r="G55" s="565"/>
      <c r="H55" s="565"/>
      <c r="I55" s="565"/>
      <c r="J55" s="565"/>
      <c r="K55" s="565"/>
      <c r="L55" s="565"/>
      <c r="M55" s="565"/>
      <c r="N55" s="565"/>
      <c r="O55" s="565"/>
      <c r="P55" s="36"/>
      <c r="Q55" s="566">
        <f ca="1">OFFSET(_motherName,3,0)</f>
        <v>0</v>
      </c>
      <c r="R55" s="566"/>
      <c r="S55" s="566"/>
      <c r="T55" s="566"/>
      <c r="U55" s="566"/>
      <c r="V55" s="566"/>
      <c r="W55" s="566"/>
      <c r="X55" s="566"/>
      <c r="Y55" s="566"/>
      <c r="Z55" s="566"/>
      <c r="AA55" s="566"/>
      <c r="AB55" s="566"/>
      <c r="AC55" s="566"/>
      <c r="AD55" s="566"/>
      <c r="AE55" s="566"/>
      <c r="AF55" s="566"/>
    </row>
    <row r="56" spans="1:32" x14ac:dyDescent="0.35">
      <c r="A56" s="564"/>
      <c r="B56" s="564"/>
      <c r="C56" s="564"/>
      <c r="D56" s="35" t="s">
        <v>268</v>
      </c>
      <c r="E56" s="35"/>
      <c r="F56" s="35"/>
      <c r="G56" s="35"/>
      <c r="H56" s="35"/>
      <c r="I56" s="35"/>
      <c r="J56" s="35" t="s">
        <v>270</v>
      </c>
      <c r="K56" s="35"/>
      <c r="L56" s="35"/>
      <c r="M56" s="35"/>
      <c r="N56" s="35"/>
      <c r="O56" s="35"/>
      <c r="P56" s="35"/>
      <c r="Q56" s="35"/>
      <c r="R56" s="35"/>
      <c r="S56" s="35"/>
      <c r="T56" s="35" t="s">
        <v>271</v>
      </c>
      <c r="U56" s="35"/>
      <c r="V56" s="35"/>
      <c r="W56" s="35"/>
      <c r="X56" s="35"/>
      <c r="Y56" s="35"/>
      <c r="Z56" s="35"/>
      <c r="AA56" s="35"/>
      <c r="AB56" s="35"/>
      <c r="AC56" s="35"/>
      <c r="AD56" s="35"/>
      <c r="AE56" s="35"/>
      <c r="AF56" s="35"/>
    </row>
    <row r="57" spans="1:32" x14ac:dyDescent="0.4">
      <c r="A57" s="564"/>
      <c r="B57" s="564"/>
      <c r="C57" s="564"/>
      <c r="D57" s="567">
        <f ca="1">OFFSET(_motherName,1,0)</f>
        <v>0</v>
      </c>
      <c r="E57" s="567"/>
      <c r="F57" s="567"/>
      <c r="G57" s="567"/>
      <c r="H57" s="567"/>
      <c r="I57" s="63"/>
      <c r="J57" s="567">
        <f ca="1">OFFSET(_motherName,4,0)</f>
        <v>0</v>
      </c>
      <c r="K57" s="567"/>
      <c r="L57" s="567"/>
      <c r="M57" s="567"/>
      <c r="N57" s="567"/>
      <c r="O57" s="567"/>
      <c r="P57" s="567"/>
      <c r="Q57" s="567"/>
      <c r="R57" s="567"/>
      <c r="S57" s="63"/>
      <c r="T57" s="568">
        <f ca="1">OFFSET(_motherName,5,0)</f>
        <v>0</v>
      </c>
      <c r="U57" s="568"/>
      <c r="V57" s="568"/>
      <c r="W57" s="568"/>
      <c r="X57" s="568"/>
      <c r="Y57" s="568"/>
      <c r="Z57" s="568"/>
      <c r="AA57" s="568"/>
      <c r="AB57" s="568"/>
      <c r="AC57" s="568"/>
      <c r="AD57" s="568"/>
      <c r="AE57" s="568"/>
      <c r="AF57" s="568"/>
    </row>
    <row r="58" spans="1:32" x14ac:dyDescent="0.35">
      <c r="A58" s="563">
        <f ca="1">OFFSET(_otherName1,1,0)</f>
        <v>0</v>
      </c>
      <c r="B58" s="563"/>
      <c r="C58" s="563"/>
      <c r="D58" s="35" t="s">
        <v>267</v>
      </c>
      <c r="E58" s="35"/>
      <c r="F58" s="35"/>
      <c r="G58" s="35"/>
      <c r="H58" s="35"/>
      <c r="I58" s="35"/>
      <c r="J58" s="35"/>
      <c r="K58" s="35"/>
      <c r="L58" s="35"/>
      <c r="M58" s="35"/>
      <c r="N58" s="35"/>
      <c r="O58" s="35"/>
      <c r="P58" s="35"/>
      <c r="Q58" s="35" t="s">
        <v>269</v>
      </c>
      <c r="R58" s="35"/>
      <c r="S58" s="35"/>
      <c r="T58" s="35"/>
      <c r="U58" s="35"/>
      <c r="V58" s="35"/>
      <c r="W58" s="35"/>
      <c r="X58" s="35"/>
      <c r="Y58" s="35"/>
      <c r="Z58" s="35"/>
      <c r="AA58" s="35"/>
      <c r="AB58" s="35"/>
      <c r="AC58" s="35"/>
      <c r="AD58" s="35"/>
      <c r="AE58" s="35"/>
      <c r="AF58" s="35"/>
    </row>
    <row r="59" spans="1:32" x14ac:dyDescent="0.45">
      <c r="A59" s="563"/>
      <c r="B59" s="563"/>
      <c r="C59" s="563"/>
      <c r="D59" s="565">
        <f>_otherName1</f>
        <v>0</v>
      </c>
      <c r="E59" s="565"/>
      <c r="F59" s="565"/>
      <c r="G59" s="565"/>
      <c r="H59" s="565"/>
      <c r="I59" s="565"/>
      <c r="J59" s="565"/>
      <c r="K59" s="565"/>
      <c r="L59" s="565"/>
      <c r="M59" s="565"/>
      <c r="N59" s="565"/>
      <c r="O59" s="565"/>
      <c r="P59" s="36"/>
      <c r="Q59" s="566">
        <f ca="1">OFFSET(_otherName1,4,0)</f>
        <v>0</v>
      </c>
      <c r="R59" s="566"/>
      <c r="S59" s="566"/>
      <c r="T59" s="566"/>
      <c r="U59" s="566"/>
      <c r="V59" s="566"/>
      <c r="W59" s="566"/>
      <c r="X59" s="566"/>
      <c r="Y59" s="566"/>
      <c r="Z59" s="566"/>
      <c r="AA59" s="566"/>
      <c r="AB59" s="566"/>
      <c r="AC59" s="566"/>
      <c r="AD59" s="566"/>
      <c r="AE59" s="566"/>
      <c r="AF59" s="566"/>
    </row>
    <row r="60" spans="1:32" x14ac:dyDescent="0.35">
      <c r="A60" s="563"/>
      <c r="B60" s="563"/>
      <c r="C60" s="563"/>
      <c r="D60" s="35" t="s">
        <v>268</v>
      </c>
      <c r="E60" s="35"/>
      <c r="F60" s="35"/>
      <c r="G60" s="35"/>
      <c r="H60" s="35"/>
      <c r="I60" s="35"/>
      <c r="J60" s="35" t="s">
        <v>270</v>
      </c>
      <c r="K60" s="35"/>
      <c r="L60" s="35"/>
      <c r="M60" s="35"/>
      <c r="N60" s="35"/>
      <c r="O60" s="35"/>
      <c r="P60" s="35"/>
      <c r="Q60" s="35"/>
      <c r="R60" s="35"/>
      <c r="S60" s="35"/>
      <c r="T60" s="35" t="s">
        <v>271</v>
      </c>
      <c r="U60" s="35"/>
      <c r="V60" s="35"/>
      <c r="W60" s="35"/>
      <c r="X60" s="35"/>
      <c r="Y60" s="35"/>
      <c r="Z60" s="35"/>
      <c r="AA60" s="35"/>
      <c r="AB60" s="35"/>
      <c r="AC60" s="35"/>
      <c r="AD60" s="35"/>
      <c r="AE60" s="35"/>
      <c r="AF60" s="35"/>
    </row>
    <row r="61" spans="1:32" x14ac:dyDescent="0.4">
      <c r="A61" s="563"/>
      <c r="B61" s="563"/>
      <c r="C61" s="563"/>
      <c r="D61" s="567">
        <f ca="1">OFFSET(_otherName1,2,0)</f>
        <v>0</v>
      </c>
      <c r="E61" s="567"/>
      <c r="F61" s="567"/>
      <c r="G61" s="567"/>
      <c r="H61" s="567"/>
      <c r="I61" s="63"/>
      <c r="J61" s="567">
        <f ca="1">OFFSET(_otherName1,5,0)</f>
        <v>0</v>
      </c>
      <c r="K61" s="567"/>
      <c r="L61" s="567"/>
      <c r="M61" s="567"/>
      <c r="N61" s="567"/>
      <c r="O61" s="567"/>
      <c r="P61" s="567"/>
      <c r="Q61" s="567"/>
      <c r="R61" s="567"/>
      <c r="S61" s="63"/>
      <c r="T61" s="568">
        <f ca="1">OFFSET(_otherName1,6,0)</f>
        <v>0</v>
      </c>
      <c r="U61" s="568"/>
      <c r="V61" s="568"/>
      <c r="W61" s="568"/>
      <c r="X61" s="568"/>
      <c r="Y61" s="568"/>
      <c r="Z61" s="568"/>
      <c r="AA61" s="568"/>
      <c r="AB61" s="568"/>
      <c r="AC61" s="568"/>
      <c r="AD61" s="568"/>
      <c r="AE61" s="568"/>
      <c r="AF61" s="568"/>
    </row>
    <row r="62" spans="1:32" x14ac:dyDescent="0.35">
      <c r="A62" s="563">
        <f ca="1">OFFSET(_otherName2,1,0)</f>
        <v>0</v>
      </c>
      <c r="B62" s="563"/>
      <c r="C62" s="563"/>
      <c r="D62" s="35" t="s">
        <v>267</v>
      </c>
      <c r="E62" s="35"/>
      <c r="F62" s="35"/>
      <c r="G62" s="35"/>
      <c r="H62" s="35"/>
      <c r="I62" s="35"/>
      <c r="J62" s="35"/>
      <c r="K62" s="35"/>
      <c r="L62" s="35"/>
      <c r="M62" s="35"/>
      <c r="N62" s="35"/>
      <c r="O62" s="35"/>
      <c r="P62" s="35"/>
      <c r="Q62" s="35" t="s">
        <v>269</v>
      </c>
      <c r="R62" s="35"/>
      <c r="S62" s="35"/>
      <c r="T62" s="35"/>
      <c r="U62" s="35"/>
      <c r="V62" s="35"/>
      <c r="W62" s="35"/>
      <c r="X62" s="35"/>
      <c r="Y62" s="35"/>
      <c r="Z62" s="35"/>
      <c r="AA62" s="35"/>
      <c r="AB62" s="35"/>
      <c r="AC62" s="35"/>
      <c r="AD62" s="35"/>
      <c r="AE62" s="35"/>
      <c r="AF62" s="35"/>
    </row>
    <row r="63" spans="1:32" x14ac:dyDescent="0.45">
      <c r="A63" s="563"/>
      <c r="B63" s="563"/>
      <c r="C63" s="563"/>
      <c r="D63" s="565">
        <f>_otherName2</f>
        <v>0</v>
      </c>
      <c r="E63" s="565"/>
      <c r="F63" s="565"/>
      <c r="G63" s="565"/>
      <c r="H63" s="565"/>
      <c r="I63" s="565"/>
      <c r="J63" s="565"/>
      <c r="K63" s="565"/>
      <c r="L63" s="565"/>
      <c r="M63" s="565"/>
      <c r="N63" s="565"/>
      <c r="O63" s="565"/>
      <c r="P63" s="36"/>
      <c r="Q63" s="566">
        <f ca="1">OFFSET(_otherName2,4,0)</f>
        <v>0</v>
      </c>
      <c r="R63" s="566"/>
      <c r="S63" s="566"/>
      <c r="T63" s="566"/>
      <c r="U63" s="566"/>
      <c r="V63" s="566"/>
      <c r="W63" s="566"/>
      <c r="X63" s="566"/>
      <c r="Y63" s="566"/>
      <c r="Z63" s="566"/>
      <c r="AA63" s="566"/>
      <c r="AB63" s="566"/>
      <c r="AC63" s="566"/>
      <c r="AD63" s="566"/>
      <c r="AE63" s="566"/>
      <c r="AF63" s="566"/>
    </row>
    <row r="64" spans="1:32" x14ac:dyDescent="0.35">
      <c r="A64" s="563"/>
      <c r="B64" s="563"/>
      <c r="C64" s="563"/>
      <c r="D64" s="35" t="s">
        <v>268</v>
      </c>
      <c r="E64" s="35"/>
      <c r="F64" s="35"/>
      <c r="G64" s="35"/>
      <c r="H64" s="35"/>
      <c r="I64" s="35"/>
      <c r="J64" s="35" t="s">
        <v>270</v>
      </c>
      <c r="K64" s="35"/>
      <c r="L64" s="35"/>
      <c r="M64" s="35"/>
      <c r="N64" s="35"/>
      <c r="O64" s="35"/>
      <c r="P64" s="35"/>
      <c r="Q64" s="35"/>
      <c r="R64" s="35"/>
      <c r="S64" s="35"/>
      <c r="T64" s="35" t="s">
        <v>271</v>
      </c>
      <c r="U64" s="35"/>
      <c r="V64" s="35"/>
      <c r="W64" s="35"/>
      <c r="X64" s="35"/>
      <c r="Y64" s="35"/>
      <c r="Z64" s="35"/>
      <c r="AA64" s="35"/>
      <c r="AB64" s="35"/>
      <c r="AC64" s="35"/>
      <c r="AD64" s="35"/>
      <c r="AE64" s="35"/>
      <c r="AF64" s="35"/>
    </row>
    <row r="65" spans="1:32" x14ac:dyDescent="0.4">
      <c r="A65" s="563"/>
      <c r="B65" s="563"/>
      <c r="C65" s="563"/>
      <c r="D65" s="567">
        <f ca="1">OFFSET(_otherName2,2,0)</f>
        <v>0</v>
      </c>
      <c r="E65" s="567"/>
      <c r="F65" s="567"/>
      <c r="G65" s="567"/>
      <c r="H65" s="567"/>
      <c r="I65" s="63"/>
      <c r="J65" s="567">
        <f ca="1">OFFSET(_otherName2,5,0)</f>
        <v>0</v>
      </c>
      <c r="K65" s="567"/>
      <c r="L65" s="567"/>
      <c r="M65" s="567"/>
      <c r="N65" s="567"/>
      <c r="O65" s="567"/>
      <c r="P65" s="567"/>
      <c r="Q65" s="567"/>
      <c r="R65" s="567"/>
      <c r="S65" s="63"/>
      <c r="T65" s="568">
        <f ca="1">OFFSET(_otherName2,6,0)</f>
        <v>0</v>
      </c>
      <c r="U65" s="568"/>
      <c r="V65" s="568"/>
      <c r="W65" s="568"/>
      <c r="X65" s="568"/>
      <c r="Y65" s="568"/>
      <c r="Z65" s="568"/>
      <c r="AA65" s="568"/>
      <c r="AB65" s="568"/>
      <c r="AC65" s="568"/>
      <c r="AD65" s="568"/>
      <c r="AE65" s="568"/>
      <c r="AF65" s="568"/>
    </row>
    <row r="66" spans="1:32" x14ac:dyDescent="0.35">
      <c r="A66" s="563">
        <f ca="1">OFFSET(_otherName3,1,0)</f>
        <v>0</v>
      </c>
      <c r="B66" s="563"/>
      <c r="C66" s="563"/>
      <c r="D66" s="35" t="s">
        <v>267</v>
      </c>
      <c r="E66" s="35"/>
      <c r="F66" s="35"/>
      <c r="G66" s="35"/>
      <c r="H66" s="35"/>
      <c r="I66" s="35"/>
      <c r="J66" s="35"/>
      <c r="K66" s="35"/>
      <c r="L66" s="35"/>
      <c r="M66" s="35"/>
      <c r="N66" s="35"/>
      <c r="O66" s="35"/>
      <c r="P66" s="35"/>
      <c r="Q66" s="35" t="s">
        <v>269</v>
      </c>
      <c r="R66" s="35"/>
      <c r="S66" s="35"/>
      <c r="T66" s="35"/>
      <c r="U66" s="35"/>
      <c r="V66" s="35"/>
      <c r="W66" s="35"/>
      <c r="X66" s="35"/>
      <c r="Y66" s="35"/>
      <c r="Z66" s="35"/>
      <c r="AA66" s="35"/>
      <c r="AB66" s="35"/>
      <c r="AC66" s="35"/>
      <c r="AD66" s="35"/>
      <c r="AE66" s="35"/>
      <c r="AF66" s="35"/>
    </row>
    <row r="67" spans="1:32" x14ac:dyDescent="0.45">
      <c r="A67" s="563"/>
      <c r="B67" s="563"/>
      <c r="C67" s="563"/>
      <c r="D67" s="565">
        <f>_otherName3</f>
        <v>0</v>
      </c>
      <c r="E67" s="565"/>
      <c r="F67" s="565"/>
      <c r="G67" s="565"/>
      <c r="H67" s="565"/>
      <c r="I67" s="565"/>
      <c r="J67" s="565"/>
      <c r="K67" s="565"/>
      <c r="L67" s="565"/>
      <c r="M67" s="565"/>
      <c r="N67" s="565"/>
      <c r="O67" s="565"/>
      <c r="P67" s="36"/>
      <c r="Q67" s="566">
        <f ca="1">OFFSET(_otherName3,4,0)</f>
        <v>0</v>
      </c>
      <c r="R67" s="566"/>
      <c r="S67" s="566"/>
      <c r="T67" s="566"/>
      <c r="U67" s="566"/>
      <c r="V67" s="566"/>
      <c r="W67" s="566"/>
      <c r="X67" s="566"/>
      <c r="Y67" s="566"/>
      <c r="Z67" s="566"/>
      <c r="AA67" s="566"/>
      <c r="AB67" s="566"/>
      <c r="AC67" s="566"/>
      <c r="AD67" s="566"/>
      <c r="AE67" s="566"/>
      <c r="AF67" s="566"/>
    </row>
    <row r="68" spans="1:32" x14ac:dyDescent="0.35">
      <c r="A68" s="563"/>
      <c r="B68" s="563"/>
      <c r="C68" s="563"/>
      <c r="D68" s="35" t="s">
        <v>268</v>
      </c>
      <c r="E68" s="35"/>
      <c r="F68" s="35"/>
      <c r="G68" s="35"/>
      <c r="H68" s="35"/>
      <c r="I68" s="35"/>
      <c r="J68" s="35" t="s">
        <v>270</v>
      </c>
      <c r="K68" s="35"/>
      <c r="L68" s="35"/>
      <c r="M68" s="35"/>
      <c r="N68" s="35"/>
      <c r="O68" s="35"/>
      <c r="P68" s="35"/>
      <c r="Q68" s="35"/>
      <c r="R68" s="35"/>
      <c r="S68" s="35"/>
      <c r="T68" s="35" t="s">
        <v>271</v>
      </c>
      <c r="U68" s="35"/>
      <c r="V68" s="35"/>
      <c r="W68" s="35"/>
      <c r="X68" s="35"/>
      <c r="Y68" s="35"/>
      <c r="Z68" s="35"/>
      <c r="AA68" s="35"/>
      <c r="AB68" s="35"/>
      <c r="AC68" s="35"/>
      <c r="AD68" s="35"/>
      <c r="AE68" s="35"/>
      <c r="AF68" s="35"/>
    </row>
    <row r="69" spans="1:32" x14ac:dyDescent="0.4">
      <c r="A69" s="563"/>
      <c r="B69" s="563"/>
      <c r="C69" s="563"/>
      <c r="D69" s="567">
        <f ca="1">OFFSET(_otherName3,2,0)</f>
        <v>0</v>
      </c>
      <c r="E69" s="567"/>
      <c r="F69" s="567"/>
      <c r="G69" s="567"/>
      <c r="H69" s="567"/>
      <c r="I69" s="63"/>
      <c r="J69" s="567">
        <f ca="1">OFFSET(_otherName3,5,0)</f>
        <v>0</v>
      </c>
      <c r="K69" s="567"/>
      <c r="L69" s="567"/>
      <c r="M69" s="567"/>
      <c r="N69" s="567"/>
      <c r="O69" s="567"/>
      <c r="P69" s="567"/>
      <c r="Q69" s="567"/>
      <c r="R69" s="567"/>
      <c r="S69" s="63"/>
      <c r="T69" s="568">
        <f ca="1">OFFSET(_otherName3,6,0)</f>
        <v>0</v>
      </c>
      <c r="U69" s="568"/>
      <c r="V69" s="568"/>
      <c r="W69" s="568"/>
      <c r="X69" s="568"/>
      <c r="Y69" s="568"/>
      <c r="Z69" s="568"/>
      <c r="AA69" s="568"/>
      <c r="AB69" s="568"/>
      <c r="AC69" s="568"/>
      <c r="AD69" s="568"/>
      <c r="AE69" s="568"/>
      <c r="AF69" s="568"/>
    </row>
    <row r="70" spans="1:32" x14ac:dyDescent="0.4">
      <c r="A70" s="43"/>
      <c r="B70" s="43"/>
      <c r="C70" s="43"/>
      <c r="D70" s="55"/>
      <c r="E70" s="55"/>
      <c r="F70" s="55"/>
      <c r="G70" s="55"/>
      <c r="H70" s="55"/>
      <c r="I70" s="55"/>
      <c r="J70" s="56"/>
      <c r="K70" s="55"/>
      <c r="L70" s="55"/>
      <c r="M70" s="56"/>
      <c r="N70" s="56"/>
      <c r="O70" s="56"/>
      <c r="P70" s="56"/>
      <c r="Q70" s="56"/>
      <c r="R70" s="56"/>
      <c r="S70" s="56"/>
      <c r="T70" s="56"/>
      <c r="U70" s="56"/>
      <c r="V70" s="56"/>
      <c r="W70" s="56"/>
      <c r="X70" s="56"/>
      <c r="Y70" s="56"/>
      <c r="Z70" s="56"/>
      <c r="AA70" s="56"/>
      <c r="AB70" s="56"/>
      <c r="AC70" s="56"/>
      <c r="AD70" s="56"/>
      <c r="AE70" s="56"/>
      <c r="AF70" s="56"/>
    </row>
    <row r="71" spans="1:32" ht="24.95" customHeight="1" x14ac:dyDescent="0.4">
      <c r="A71" s="45">
        <v>10</v>
      </c>
      <c r="B71" s="44" t="s">
        <v>265</v>
      </c>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row>
    <row r="72" spans="1:32" x14ac:dyDescent="0.4">
      <c r="A72" s="44"/>
      <c r="B72" s="573">
        <f>_reasonForStuding</f>
        <v>0</v>
      </c>
      <c r="C72" s="574"/>
      <c r="D72" s="574"/>
      <c r="E72" s="574"/>
      <c r="F72" s="574"/>
      <c r="G72" s="574"/>
      <c r="H72" s="574"/>
      <c r="I72" s="574"/>
      <c r="J72" s="574"/>
      <c r="K72" s="574"/>
      <c r="L72" s="574"/>
      <c r="M72" s="574"/>
      <c r="N72" s="574"/>
      <c r="O72" s="574"/>
      <c r="P72" s="574"/>
      <c r="Q72" s="574"/>
      <c r="R72" s="574"/>
      <c r="S72" s="574"/>
      <c r="T72" s="574"/>
      <c r="U72" s="574"/>
      <c r="V72" s="574"/>
      <c r="W72" s="574"/>
      <c r="X72" s="574"/>
      <c r="Y72" s="574"/>
      <c r="Z72" s="574"/>
      <c r="AA72" s="574"/>
      <c r="AB72" s="574"/>
      <c r="AC72" s="574"/>
      <c r="AD72" s="574"/>
      <c r="AE72" s="574"/>
      <c r="AF72" s="575"/>
    </row>
    <row r="73" spans="1:32" x14ac:dyDescent="0.4">
      <c r="A73" s="44"/>
      <c r="B73" s="576"/>
      <c r="C73" s="577"/>
      <c r="D73" s="577"/>
      <c r="E73" s="577"/>
      <c r="F73" s="577"/>
      <c r="G73" s="577"/>
      <c r="H73" s="577"/>
      <c r="I73" s="577"/>
      <c r="J73" s="577"/>
      <c r="K73" s="577"/>
      <c r="L73" s="577"/>
      <c r="M73" s="577"/>
      <c r="N73" s="577"/>
      <c r="O73" s="577"/>
      <c r="P73" s="577"/>
      <c r="Q73" s="577"/>
      <c r="R73" s="577"/>
      <c r="S73" s="577"/>
      <c r="T73" s="577"/>
      <c r="U73" s="577"/>
      <c r="V73" s="577"/>
      <c r="W73" s="577"/>
      <c r="X73" s="577"/>
      <c r="Y73" s="577"/>
      <c r="Z73" s="577"/>
      <c r="AA73" s="577"/>
      <c r="AB73" s="577"/>
      <c r="AC73" s="577"/>
      <c r="AD73" s="577"/>
      <c r="AE73" s="577"/>
      <c r="AF73" s="578"/>
    </row>
    <row r="74" spans="1:32" x14ac:dyDescent="0.4">
      <c r="A74" s="44"/>
      <c r="B74" s="576"/>
      <c r="C74" s="577"/>
      <c r="D74" s="577"/>
      <c r="E74" s="577"/>
      <c r="F74" s="577"/>
      <c r="G74" s="577"/>
      <c r="H74" s="577"/>
      <c r="I74" s="577"/>
      <c r="J74" s="577"/>
      <c r="K74" s="577"/>
      <c r="L74" s="577"/>
      <c r="M74" s="577"/>
      <c r="N74" s="577"/>
      <c r="O74" s="577"/>
      <c r="P74" s="577"/>
      <c r="Q74" s="577"/>
      <c r="R74" s="577"/>
      <c r="S74" s="577"/>
      <c r="T74" s="577"/>
      <c r="U74" s="577"/>
      <c r="V74" s="577"/>
      <c r="W74" s="577"/>
      <c r="X74" s="577"/>
      <c r="Y74" s="577"/>
      <c r="Z74" s="577"/>
      <c r="AA74" s="577"/>
      <c r="AB74" s="577"/>
      <c r="AC74" s="577"/>
      <c r="AD74" s="577"/>
      <c r="AE74" s="577"/>
      <c r="AF74" s="578"/>
    </row>
    <row r="75" spans="1:32" x14ac:dyDescent="0.4">
      <c r="A75" s="44"/>
      <c r="B75" s="576"/>
      <c r="C75" s="577"/>
      <c r="D75" s="577"/>
      <c r="E75" s="577"/>
      <c r="F75" s="577"/>
      <c r="G75" s="577"/>
      <c r="H75" s="577"/>
      <c r="I75" s="577"/>
      <c r="J75" s="577"/>
      <c r="K75" s="577"/>
      <c r="L75" s="577"/>
      <c r="M75" s="577"/>
      <c r="N75" s="577"/>
      <c r="O75" s="577"/>
      <c r="P75" s="577"/>
      <c r="Q75" s="577"/>
      <c r="R75" s="577"/>
      <c r="S75" s="577"/>
      <c r="T75" s="577"/>
      <c r="U75" s="577"/>
      <c r="V75" s="577"/>
      <c r="W75" s="577"/>
      <c r="X75" s="577"/>
      <c r="Y75" s="577"/>
      <c r="Z75" s="577"/>
      <c r="AA75" s="577"/>
      <c r="AB75" s="577"/>
      <c r="AC75" s="577"/>
      <c r="AD75" s="577"/>
      <c r="AE75" s="577"/>
      <c r="AF75" s="578"/>
    </row>
    <row r="76" spans="1:32" x14ac:dyDescent="0.4">
      <c r="A76" s="44"/>
      <c r="B76" s="576"/>
      <c r="C76" s="577"/>
      <c r="D76" s="577"/>
      <c r="E76" s="577"/>
      <c r="F76" s="577"/>
      <c r="G76" s="577"/>
      <c r="H76" s="577"/>
      <c r="I76" s="577"/>
      <c r="J76" s="577"/>
      <c r="K76" s="577"/>
      <c r="L76" s="577"/>
      <c r="M76" s="577"/>
      <c r="N76" s="577"/>
      <c r="O76" s="577"/>
      <c r="P76" s="577"/>
      <c r="Q76" s="577"/>
      <c r="R76" s="577"/>
      <c r="S76" s="577"/>
      <c r="T76" s="577"/>
      <c r="U76" s="577"/>
      <c r="V76" s="577"/>
      <c r="W76" s="577"/>
      <c r="X76" s="577"/>
      <c r="Y76" s="577"/>
      <c r="Z76" s="577"/>
      <c r="AA76" s="577"/>
      <c r="AB76" s="577"/>
      <c r="AC76" s="577"/>
      <c r="AD76" s="577"/>
      <c r="AE76" s="577"/>
      <c r="AF76" s="578"/>
    </row>
    <row r="77" spans="1:32" x14ac:dyDescent="0.4">
      <c r="A77" s="44"/>
      <c r="B77" s="576"/>
      <c r="C77" s="577"/>
      <c r="D77" s="577"/>
      <c r="E77" s="577"/>
      <c r="F77" s="577"/>
      <c r="G77" s="577"/>
      <c r="H77" s="577"/>
      <c r="I77" s="577"/>
      <c r="J77" s="577"/>
      <c r="K77" s="577"/>
      <c r="L77" s="577"/>
      <c r="M77" s="577"/>
      <c r="N77" s="577"/>
      <c r="O77" s="577"/>
      <c r="P77" s="577"/>
      <c r="Q77" s="577"/>
      <c r="R77" s="577"/>
      <c r="S77" s="577"/>
      <c r="T77" s="577"/>
      <c r="U77" s="577"/>
      <c r="V77" s="577"/>
      <c r="W77" s="577"/>
      <c r="X77" s="577"/>
      <c r="Y77" s="577"/>
      <c r="Z77" s="577"/>
      <c r="AA77" s="577"/>
      <c r="AB77" s="577"/>
      <c r="AC77" s="577"/>
      <c r="AD77" s="577"/>
      <c r="AE77" s="577"/>
      <c r="AF77" s="578"/>
    </row>
    <row r="78" spans="1:32" x14ac:dyDescent="0.4">
      <c r="A78" s="44"/>
      <c r="B78" s="576"/>
      <c r="C78" s="577"/>
      <c r="D78" s="577"/>
      <c r="E78" s="577"/>
      <c r="F78" s="577"/>
      <c r="G78" s="577"/>
      <c r="H78" s="577"/>
      <c r="I78" s="577"/>
      <c r="J78" s="577"/>
      <c r="K78" s="577"/>
      <c r="L78" s="577"/>
      <c r="M78" s="577"/>
      <c r="N78" s="577"/>
      <c r="O78" s="577"/>
      <c r="P78" s="577"/>
      <c r="Q78" s="577"/>
      <c r="R78" s="577"/>
      <c r="S78" s="577"/>
      <c r="T78" s="577"/>
      <c r="U78" s="577"/>
      <c r="V78" s="577"/>
      <c r="W78" s="577"/>
      <c r="X78" s="577"/>
      <c r="Y78" s="577"/>
      <c r="Z78" s="577"/>
      <c r="AA78" s="577"/>
      <c r="AB78" s="577"/>
      <c r="AC78" s="577"/>
      <c r="AD78" s="577"/>
      <c r="AE78" s="577"/>
      <c r="AF78" s="578"/>
    </row>
    <row r="79" spans="1:32" x14ac:dyDescent="0.4">
      <c r="A79" s="44"/>
      <c r="B79" s="576"/>
      <c r="C79" s="577"/>
      <c r="D79" s="577"/>
      <c r="E79" s="577"/>
      <c r="F79" s="577"/>
      <c r="G79" s="577"/>
      <c r="H79" s="577"/>
      <c r="I79" s="577"/>
      <c r="J79" s="577"/>
      <c r="K79" s="577"/>
      <c r="L79" s="577"/>
      <c r="M79" s="577"/>
      <c r="N79" s="577"/>
      <c r="O79" s="577"/>
      <c r="P79" s="577"/>
      <c r="Q79" s="577"/>
      <c r="R79" s="577"/>
      <c r="S79" s="577"/>
      <c r="T79" s="577"/>
      <c r="U79" s="577"/>
      <c r="V79" s="577"/>
      <c r="W79" s="577"/>
      <c r="X79" s="577"/>
      <c r="Y79" s="577"/>
      <c r="Z79" s="577"/>
      <c r="AA79" s="577"/>
      <c r="AB79" s="577"/>
      <c r="AC79" s="577"/>
      <c r="AD79" s="577"/>
      <c r="AE79" s="577"/>
      <c r="AF79" s="578"/>
    </row>
    <row r="80" spans="1:32" x14ac:dyDescent="0.4">
      <c r="A80" s="44"/>
      <c r="B80" s="576"/>
      <c r="C80" s="577"/>
      <c r="D80" s="577"/>
      <c r="E80" s="577"/>
      <c r="F80" s="577"/>
      <c r="G80" s="577"/>
      <c r="H80" s="577"/>
      <c r="I80" s="577"/>
      <c r="J80" s="577"/>
      <c r="K80" s="577"/>
      <c r="L80" s="577"/>
      <c r="M80" s="577"/>
      <c r="N80" s="577"/>
      <c r="O80" s="577"/>
      <c r="P80" s="577"/>
      <c r="Q80" s="577"/>
      <c r="R80" s="577"/>
      <c r="S80" s="577"/>
      <c r="T80" s="577"/>
      <c r="U80" s="577"/>
      <c r="V80" s="577"/>
      <c r="W80" s="577"/>
      <c r="X80" s="577"/>
      <c r="Y80" s="577"/>
      <c r="Z80" s="577"/>
      <c r="AA80" s="577"/>
      <c r="AB80" s="577"/>
      <c r="AC80" s="577"/>
      <c r="AD80" s="577"/>
      <c r="AE80" s="577"/>
      <c r="AF80" s="578"/>
    </row>
    <row r="81" spans="1:32" x14ac:dyDescent="0.4">
      <c r="A81" s="44"/>
      <c r="B81" s="579"/>
      <c r="C81" s="580"/>
      <c r="D81" s="580"/>
      <c r="E81" s="580"/>
      <c r="F81" s="580"/>
      <c r="G81" s="580"/>
      <c r="H81" s="580"/>
      <c r="I81" s="580"/>
      <c r="J81" s="580"/>
      <c r="K81" s="580"/>
      <c r="L81" s="580"/>
      <c r="M81" s="580"/>
      <c r="N81" s="580"/>
      <c r="O81" s="580"/>
      <c r="P81" s="580"/>
      <c r="Q81" s="580"/>
      <c r="R81" s="580"/>
      <c r="S81" s="580"/>
      <c r="T81" s="580"/>
      <c r="U81" s="580"/>
      <c r="V81" s="580"/>
      <c r="W81" s="580"/>
      <c r="X81" s="580"/>
      <c r="Y81" s="580"/>
      <c r="Z81" s="580"/>
      <c r="AA81" s="580"/>
      <c r="AB81" s="580"/>
      <c r="AC81" s="580"/>
      <c r="AD81" s="580"/>
      <c r="AE81" s="580"/>
      <c r="AF81" s="581"/>
    </row>
    <row r="82" spans="1:32" x14ac:dyDescent="0.4">
      <c r="A82" s="44"/>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row>
    <row r="83" spans="1:32" ht="24.95" customHeight="1" x14ac:dyDescent="0.4">
      <c r="A83" s="44">
        <v>11</v>
      </c>
      <c r="B83" s="44" t="s">
        <v>266</v>
      </c>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row>
    <row r="84" spans="1:32" x14ac:dyDescent="0.4">
      <c r="A84" s="44"/>
      <c r="C84" s="44" t="s">
        <v>300</v>
      </c>
      <c r="F84" s="67"/>
      <c r="G84" s="67"/>
      <c r="H84" s="67"/>
      <c r="I84" s="67"/>
      <c r="J84" s="67"/>
      <c r="K84" s="44"/>
      <c r="M84" s="14" t="str">
        <f>IF(N84&lt;&gt;0,"■","□")</f>
        <v>□</v>
      </c>
      <c r="N84" s="570">
        <f>EntrySheet!C64</f>
        <v>0</v>
      </c>
      <c r="O84" s="570"/>
      <c r="P84" s="570"/>
      <c r="Q84" s="570"/>
      <c r="R84" s="570"/>
      <c r="S84" s="570"/>
      <c r="T84" s="570"/>
      <c r="U84" s="570"/>
      <c r="V84" s="570"/>
      <c r="W84" s="570"/>
      <c r="X84" s="570"/>
      <c r="Y84" s="570"/>
      <c r="Z84" s="570"/>
      <c r="AA84" s="570"/>
      <c r="AB84" s="570"/>
      <c r="AC84" s="570"/>
      <c r="AD84" s="44"/>
      <c r="AE84" s="44"/>
      <c r="AF84" s="44"/>
    </row>
    <row r="85" spans="1:32" x14ac:dyDescent="0.4">
      <c r="A85" s="44"/>
      <c r="C85" s="44" t="s">
        <v>297</v>
      </c>
      <c r="E85" s="68"/>
      <c r="F85" s="67"/>
      <c r="G85" s="67"/>
      <c r="H85" s="67"/>
      <c r="I85" s="67"/>
      <c r="J85" s="67"/>
      <c r="K85" s="44"/>
      <c r="N85" s="569">
        <f>EntrySheet!C65</f>
        <v>0</v>
      </c>
      <c r="O85" s="569"/>
      <c r="P85" s="569"/>
      <c r="Q85" s="569"/>
      <c r="R85" s="569"/>
      <c r="S85" s="569"/>
      <c r="T85" s="569"/>
      <c r="U85" s="569"/>
      <c r="V85" s="569"/>
      <c r="W85" s="569"/>
      <c r="X85" s="569"/>
      <c r="Y85" s="569"/>
      <c r="Z85" s="569"/>
      <c r="AA85" s="569"/>
      <c r="AB85" s="569"/>
      <c r="AC85" s="569"/>
      <c r="AD85" s="44"/>
      <c r="AE85" s="44"/>
      <c r="AF85" s="44"/>
    </row>
    <row r="86" spans="1:32" x14ac:dyDescent="0.4">
      <c r="A86" s="44"/>
      <c r="C86" s="44" t="s">
        <v>301</v>
      </c>
      <c r="F86" s="67"/>
      <c r="G86" s="67"/>
      <c r="H86" s="67"/>
      <c r="I86" s="67"/>
      <c r="J86" s="67"/>
      <c r="K86" s="44"/>
      <c r="M86" s="14" t="str">
        <f t="shared" ref="M86:M89" si="0">IF(N86&lt;&gt;0,"■","□")</f>
        <v>□</v>
      </c>
      <c r="N86" s="569">
        <f>EntrySheet!C66</f>
        <v>0</v>
      </c>
      <c r="O86" s="569"/>
      <c r="P86" s="569"/>
      <c r="Q86" s="112"/>
      <c r="R86" s="112"/>
      <c r="S86" s="112"/>
      <c r="T86" s="112"/>
      <c r="U86" s="112"/>
      <c r="V86" s="112"/>
      <c r="W86" s="112"/>
      <c r="X86" s="112"/>
      <c r="Y86" s="112"/>
      <c r="Z86" s="112"/>
      <c r="AA86" s="112"/>
      <c r="AB86" s="112"/>
      <c r="AC86" s="112"/>
      <c r="AD86" s="44"/>
      <c r="AE86" s="44"/>
      <c r="AF86" s="44"/>
    </row>
    <row r="87" spans="1:32" x14ac:dyDescent="0.4">
      <c r="A87" s="44"/>
      <c r="C87" s="44" t="s">
        <v>298</v>
      </c>
      <c r="E87" s="68"/>
      <c r="F87" s="67"/>
      <c r="G87" s="67"/>
      <c r="H87" s="67"/>
      <c r="I87" s="67"/>
      <c r="J87" s="67"/>
      <c r="K87" s="44"/>
      <c r="N87" s="570">
        <f>EntrySheet!C67</f>
        <v>0</v>
      </c>
      <c r="O87" s="570"/>
      <c r="P87" s="570"/>
      <c r="Q87" s="570"/>
      <c r="R87" s="570"/>
      <c r="S87" s="570"/>
      <c r="T87" s="570"/>
      <c r="U87" s="570"/>
      <c r="V87" s="570"/>
      <c r="W87" s="570"/>
      <c r="X87" s="570"/>
      <c r="Y87" s="570"/>
      <c r="Z87" s="570"/>
      <c r="AA87" s="570"/>
      <c r="AB87" s="570"/>
      <c r="AC87" s="570"/>
      <c r="AD87" s="44"/>
      <c r="AE87" s="44"/>
      <c r="AF87" s="44"/>
    </row>
    <row r="88" spans="1:32" x14ac:dyDescent="0.4">
      <c r="A88" s="44"/>
      <c r="C88" s="44" t="s">
        <v>299</v>
      </c>
      <c r="F88" s="66"/>
      <c r="G88" s="66"/>
      <c r="H88" s="66"/>
      <c r="I88" s="66"/>
      <c r="J88" s="66"/>
      <c r="K88" s="44"/>
      <c r="M88" s="14" t="str">
        <f t="shared" si="0"/>
        <v>□</v>
      </c>
      <c r="N88" s="571">
        <f>EntrySheet!C68</f>
        <v>0</v>
      </c>
      <c r="O88" s="571"/>
      <c r="P88" s="571"/>
      <c r="Q88" s="571"/>
      <c r="R88" s="571"/>
      <c r="S88" s="571"/>
      <c r="T88" s="571"/>
      <c r="U88" s="571"/>
      <c r="V88" s="571"/>
      <c r="W88" s="571"/>
      <c r="X88" s="571"/>
      <c r="Y88" s="571"/>
      <c r="Z88" s="571"/>
      <c r="AA88" s="571"/>
      <c r="AB88" s="571"/>
      <c r="AC88" s="571"/>
      <c r="AD88" s="44"/>
      <c r="AE88" s="44"/>
      <c r="AF88" s="44"/>
    </row>
    <row r="89" spans="1:32" x14ac:dyDescent="0.4">
      <c r="A89" s="44"/>
      <c r="C89" s="69" t="s">
        <v>295</v>
      </c>
      <c r="E89" s="69"/>
      <c r="F89" s="66"/>
      <c r="G89" s="66"/>
      <c r="H89" s="66"/>
      <c r="I89" s="66"/>
      <c r="J89" s="66"/>
      <c r="K89" s="44"/>
      <c r="M89" s="14" t="str">
        <f t="shared" si="0"/>
        <v>□</v>
      </c>
      <c r="N89" s="572"/>
      <c r="O89" s="572"/>
      <c r="P89" s="572"/>
      <c r="Q89" s="572"/>
      <c r="R89" s="572"/>
      <c r="S89" s="572"/>
      <c r="T89" s="572"/>
      <c r="U89" s="572"/>
      <c r="V89" s="572"/>
      <c r="W89" s="572"/>
      <c r="X89" s="572"/>
      <c r="Y89" s="572"/>
      <c r="Z89" s="572"/>
      <c r="AA89" s="572"/>
      <c r="AB89" s="572"/>
      <c r="AC89" s="572"/>
      <c r="AD89" s="44"/>
      <c r="AE89" s="44"/>
      <c r="AF89" s="44"/>
    </row>
    <row r="90" spans="1:32" x14ac:dyDescent="0.25">
      <c r="A90" s="44"/>
      <c r="C90" s="69"/>
      <c r="E90" s="69"/>
      <c r="F90" s="66"/>
      <c r="G90" s="66"/>
      <c r="H90" s="66"/>
      <c r="I90" s="66"/>
      <c r="J90" s="66"/>
      <c r="K90" s="44"/>
      <c r="N90" s="70"/>
      <c r="O90" s="70"/>
      <c r="P90" s="70"/>
      <c r="Q90" s="70"/>
      <c r="R90" s="70"/>
      <c r="S90" s="70"/>
      <c r="T90" s="70"/>
      <c r="U90" s="70"/>
      <c r="V90" s="70"/>
      <c r="W90" s="70"/>
      <c r="X90" s="70"/>
      <c r="Y90" s="70"/>
      <c r="Z90" s="70"/>
      <c r="AA90" s="70"/>
      <c r="AB90" s="70"/>
      <c r="AC90" s="70"/>
      <c r="AD90" s="44"/>
      <c r="AE90" s="44"/>
      <c r="AF90" s="44"/>
    </row>
    <row r="91" spans="1:32" x14ac:dyDescent="0.4">
      <c r="A91" s="44"/>
      <c r="F91" s="66"/>
      <c r="G91" s="66"/>
      <c r="H91" s="66"/>
      <c r="I91" s="66"/>
      <c r="J91" s="66"/>
      <c r="K91" s="44"/>
      <c r="Q91" s="44"/>
      <c r="R91" s="44"/>
      <c r="S91" s="44"/>
      <c r="T91" s="44"/>
      <c r="U91" s="44"/>
      <c r="V91" s="44"/>
      <c r="W91" s="44"/>
      <c r="X91" s="44"/>
      <c r="Y91" s="44"/>
      <c r="Z91" s="44"/>
      <c r="AA91" s="44"/>
      <c r="AB91" s="44"/>
      <c r="AC91" s="44"/>
      <c r="AD91" s="44"/>
      <c r="AE91" s="44"/>
      <c r="AF91" s="44"/>
    </row>
    <row r="92" spans="1:32" x14ac:dyDescent="0.4">
      <c r="A92" s="562" t="str">
        <f>"以上のことはすべて事実であり、私　　"&amp;_name &amp; "　　が記入したものです。"</f>
        <v>以上のことはすべて事実であり、私　　  　　が記入したものです。</v>
      </c>
      <c r="B92" s="562"/>
      <c r="C92" s="562"/>
      <c r="D92" s="562"/>
      <c r="E92" s="562"/>
      <c r="F92" s="562"/>
      <c r="G92" s="562"/>
      <c r="H92" s="562"/>
      <c r="I92" s="562"/>
      <c r="J92" s="562"/>
      <c r="K92" s="562"/>
      <c r="L92" s="562"/>
      <c r="M92" s="562"/>
      <c r="N92" s="562"/>
      <c r="O92" s="562"/>
      <c r="P92" s="562"/>
      <c r="Q92" s="562"/>
      <c r="R92" s="562"/>
      <c r="S92" s="562"/>
      <c r="T92" s="562"/>
      <c r="U92" s="562"/>
      <c r="V92" s="562"/>
      <c r="W92" s="562"/>
      <c r="X92" s="562"/>
      <c r="Y92" s="562"/>
      <c r="Z92" s="562"/>
      <c r="AA92" s="562"/>
      <c r="AB92" s="562"/>
      <c r="AC92" s="562"/>
      <c r="AD92" s="562"/>
      <c r="AE92" s="562"/>
      <c r="AF92" s="562"/>
    </row>
    <row r="93" spans="1:32" s="65" customFormat="1" ht="19.5" x14ac:dyDescent="0.4">
      <c r="A93" s="562" t="str">
        <f>"I,　" &amp; _name &amp; "　　 , hereby declare the above statement is true and correct."</f>
        <v>I,　  　　 , hereby declare the above statement is true and correct.</v>
      </c>
      <c r="B93" s="562"/>
      <c r="C93" s="562"/>
      <c r="D93" s="562"/>
      <c r="E93" s="562"/>
      <c r="F93" s="562"/>
      <c r="G93" s="562"/>
      <c r="H93" s="562"/>
      <c r="I93" s="562"/>
      <c r="J93" s="562"/>
      <c r="K93" s="562"/>
      <c r="L93" s="562"/>
      <c r="M93" s="562"/>
      <c r="N93" s="562"/>
      <c r="O93" s="562"/>
      <c r="P93" s="562"/>
      <c r="Q93" s="562"/>
      <c r="R93" s="562"/>
      <c r="S93" s="562"/>
      <c r="T93" s="562"/>
      <c r="U93" s="562"/>
      <c r="V93" s="562"/>
      <c r="W93" s="562"/>
      <c r="X93" s="562"/>
      <c r="Y93" s="562"/>
      <c r="Z93" s="562"/>
      <c r="AA93" s="562"/>
      <c r="AB93" s="562"/>
      <c r="AC93" s="562"/>
      <c r="AD93" s="562"/>
      <c r="AE93" s="562"/>
      <c r="AF93" s="562"/>
    </row>
    <row r="94" spans="1:32" ht="27" customHeight="1" x14ac:dyDescent="0.25">
      <c r="F94" s="47"/>
      <c r="G94" s="47"/>
      <c r="H94" s="48" t="s">
        <v>71</v>
      </c>
      <c r="I94" s="47"/>
      <c r="J94" s="47"/>
      <c r="K94" s="47"/>
      <c r="L94" s="47"/>
      <c r="M94" s="545"/>
      <c r="N94" s="545"/>
      <c r="O94" s="545"/>
      <c r="P94" s="545"/>
      <c r="Q94" s="48" t="s">
        <v>67</v>
      </c>
      <c r="R94" s="545"/>
      <c r="S94" s="545"/>
      <c r="T94" s="545"/>
      <c r="U94" s="545"/>
      <c r="V94" s="48" t="s">
        <v>68</v>
      </c>
      <c r="W94" s="545"/>
      <c r="X94" s="545"/>
      <c r="Y94" s="545"/>
      <c r="Z94" s="545"/>
      <c r="AA94" s="48" t="s">
        <v>69</v>
      </c>
      <c r="AF94" s="47"/>
    </row>
    <row r="95" spans="1:32" x14ac:dyDescent="0.4">
      <c r="F95" s="47"/>
      <c r="G95" s="47"/>
      <c r="H95" s="51" t="s">
        <v>70</v>
      </c>
      <c r="I95" s="52"/>
      <c r="J95" s="52"/>
      <c r="K95" s="52"/>
      <c r="L95" s="52"/>
      <c r="M95" s="53"/>
      <c r="N95" s="53"/>
      <c r="O95" s="53"/>
      <c r="P95" s="53"/>
      <c r="Q95" s="53" t="s">
        <v>54</v>
      </c>
      <c r="R95" s="53"/>
      <c r="S95" s="53"/>
      <c r="T95" s="53"/>
      <c r="U95" s="53"/>
      <c r="V95" s="53" t="s">
        <v>55</v>
      </c>
      <c r="W95" s="53"/>
      <c r="X95" s="53"/>
      <c r="Y95" s="53"/>
      <c r="Z95" s="53"/>
      <c r="AA95" s="53" t="s">
        <v>56</v>
      </c>
      <c r="AF95" s="47"/>
    </row>
    <row r="96" spans="1:32" x14ac:dyDescent="0.25">
      <c r="F96" s="47"/>
      <c r="G96" s="47"/>
      <c r="H96" s="50" t="s">
        <v>404</v>
      </c>
      <c r="I96" s="47"/>
      <c r="J96" s="47"/>
      <c r="K96" s="47"/>
      <c r="L96" s="47"/>
      <c r="M96" s="555"/>
      <c r="N96" s="555"/>
      <c r="O96" s="555"/>
      <c r="P96" s="555"/>
      <c r="Q96" s="555"/>
      <c r="R96" s="555"/>
      <c r="S96" s="555"/>
      <c r="T96" s="555"/>
      <c r="U96" s="555"/>
      <c r="V96" s="555"/>
      <c r="W96" s="555"/>
      <c r="X96" s="555"/>
      <c r="Y96" s="555"/>
      <c r="Z96" s="555"/>
      <c r="AA96" s="555"/>
      <c r="AB96" s="555"/>
      <c r="AC96" s="555"/>
      <c r="AD96" s="555"/>
      <c r="AE96" s="555"/>
      <c r="AF96" s="47"/>
    </row>
    <row r="97" spans="1:32" ht="19.5" thickBot="1" x14ac:dyDescent="0.45">
      <c r="A97" s="6"/>
      <c r="B97" s="6"/>
      <c r="C97" s="6"/>
      <c r="D97" s="6"/>
      <c r="E97" s="6"/>
      <c r="F97" s="47"/>
      <c r="G97" s="47"/>
      <c r="H97" s="54" t="s">
        <v>403</v>
      </c>
      <c r="I97" s="49"/>
      <c r="J97" s="49"/>
      <c r="K97" s="49"/>
      <c r="L97" s="49"/>
      <c r="M97" s="556"/>
      <c r="N97" s="556"/>
      <c r="O97" s="556"/>
      <c r="P97" s="556"/>
      <c r="Q97" s="556"/>
      <c r="R97" s="556"/>
      <c r="S97" s="556"/>
      <c r="T97" s="556"/>
      <c r="U97" s="556"/>
      <c r="V97" s="556"/>
      <c r="W97" s="556"/>
      <c r="X97" s="556"/>
      <c r="Y97" s="556"/>
      <c r="Z97" s="556"/>
      <c r="AA97" s="556"/>
      <c r="AB97" s="556"/>
      <c r="AC97" s="556"/>
      <c r="AD97" s="556"/>
      <c r="AE97" s="556"/>
      <c r="AF97" s="47"/>
    </row>
    <row r="98" spans="1:32" ht="19.5" thickTop="1" x14ac:dyDescent="0.4"/>
  </sheetData>
  <sheetProtection sheet="1" objects="1" scenarios="1"/>
  <mergeCells count="209">
    <mergeCell ref="A2:AF2"/>
    <mergeCell ref="A3:A4"/>
    <mergeCell ref="B3:D3"/>
    <mergeCell ref="E3:J4"/>
    <mergeCell ref="K3:M3"/>
    <mergeCell ref="N3:AF4"/>
    <mergeCell ref="B4:D4"/>
    <mergeCell ref="K4:M4"/>
    <mergeCell ref="X37:AB37"/>
    <mergeCell ref="AC37:AD37"/>
    <mergeCell ref="T32:X32"/>
    <mergeCell ref="D32:L32"/>
    <mergeCell ref="D33:L33"/>
    <mergeCell ref="T33:X33"/>
    <mergeCell ref="N32:R32"/>
    <mergeCell ref="N33:R33"/>
    <mergeCell ref="Z32:AB32"/>
    <mergeCell ref="Z33:AB33"/>
    <mergeCell ref="A5:A6"/>
    <mergeCell ref="B5:D5"/>
    <mergeCell ref="N5:U6"/>
    <mergeCell ref="V5:W5"/>
    <mergeCell ref="X5:AF6"/>
    <mergeCell ref="B6:D6"/>
    <mergeCell ref="A22:C22"/>
    <mergeCell ref="AE22:AF22"/>
    <mergeCell ref="A19:C19"/>
    <mergeCell ref="K6:M6"/>
    <mergeCell ref="V6:W6"/>
    <mergeCell ref="E5:J6"/>
    <mergeCell ref="A14:C14"/>
    <mergeCell ref="AE14:AF14"/>
    <mergeCell ref="AC13:AF13"/>
    <mergeCell ref="X13:AA13"/>
    <mergeCell ref="K10:M10"/>
    <mergeCell ref="A13:C13"/>
    <mergeCell ref="A7:A8"/>
    <mergeCell ref="B7:D7"/>
    <mergeCell ref="E7:AF8"/>
    <mergeCell ref="B8:D8"/>
    <mergeCell ref="A9:A10"/>
    <mergeCell ref="B9:E9"/>
    <mergeCell ref="F9:J10"/>
    <mergeCell ref="K9:M9"/>
    <mergeCell ref="N9:AF10"/>
    <mergeCell ref="B10:E10"/>
    <mergeCell ref="D21:V21"/>
    <mergeCell ref="D22:V22"/>
    <mergeCell ref="D29:V29"/>
    <mergeCell ref="D30:V30"/>
    <mergeCell ref="D36:V36"/>
    <mergeCell ref="D37:V37"/>
    <mergeCell ref="D38:V38"/>
    <mergeCell ref="AD33:AF33"/>
    <mergeCell ref="A1:AF1"/>
    <mergeCell ref="X12:AF12"/>
    <mergeCell ref="X21:AA21"/>
    <mergeCell ref="AC21:AF21"/>
    <mergeCell ref="X23:AA23"/>
    <mergeCell ref="AC23:AF23"/>
    <mergeCell ref="W22:AB22"/>
    <mergeCell ref="X19:AA19"/>
    <mergeCell ref="AC19:AF19"/>
    <mergeCell ref="X15:AA15"/>
    <mergeCell ref="AC15:AF15"/>
    <mergeCell ref="X17:AA17"/>
    <mergeCell ref="AC17:AF17"/>
    <mergeCell ref="AC14:AD14"/>
    <mergeCell ref="A23:C23"/>
    <mergeCell ref="A24:C24"/>
    <mergeCell ref="AE24:AF24"/>
    <mergeCell ref="A21:C21"/>
    <mergeCell ref="X27:AA27"/>
    <mergeCell ref="AC27:AF27"/>
    <mergeCell ref="X29:AA29"/>
    <mergeCell ref="AC29:AF29"/>
    <mergeCell ref="AC28:AD28"/>
    <mergeCell ref="AE39:AF39"/>
    <mergeCell ref="AE37:AF37"/>
    <mergeCell ref="X36:AA36"/>
    <mergeCell ref="AE30:AF30"/>
    <mergeCell ref="AC36:AF36"/>
    <mergeCell ref="AE28:AF28"/>
    <mergeCell ref="X39:AB39"/>
    <mergeCell ref="AC39:AD39"/>
    <mergeCell ref="AD32:AF32"/>
    <mergeCell ref="Z31:AC31"/>
    <mergeCell ref="AD31:AF31"/>
    <mergeCell ref="D23:V23"/>
    <mergeCell ref="D24:V24"/>
    <mergeCell ref="A36:C37"/>
    <mergeCell ref="A38:C39"/>
    <mergeCell ref="D13:V13"/>
    <mergeCell ref="D14:V14"/>
    <mergeCell ref="D15:V15"/>
    <mergeCell ref="D16:V16"/>
    <mergeCell ref="D17:V17"/>
    <mergeCell ref="D18:V18"/>
    <mergeCell ref="D19:V19"/>
    <mergeCell ref="D20:V20"/>
    <mergeCell ref="A29:C30"/>
    <mergeCell ref="A27:C28"/>
    <mergeCell ref="A20:C20"/>
    <mergeCell ref="A17:C17"/>
    <mergeCell ref="A18:C18"/>
    <mergeCell ref="A15:C15"/>
    <mergeCell ref="A16:C16"/>
    <mergeCell ref="D39:V39"/>
    <mergeCell ref="D27:V27"/>
    <mergeCell ref="D28:V28"/>
    <mergeCell ref="A31:C33"/>
    <mergeCell ref="T31:Y31"/>
    <mergeCell ref="N31:S31"/>
    <mergeCell ref="D31:L31"/>
    <mergeCell ref="X38:AA38"/>
    <mergeCell ref="AC38:AF38"/>
    <mergeCell ref="D35:V35"/>
    <mergeCell ref="X35:AF35"/>
    <mergeCell ref="A43:C43"/>
    <mergeCell ref="A44:C44"/>
    <mergeCell ref="A45:C45"/>
    <mergeCell ref="A58:C61"/>
    <mergeCell ref="A66:C69"/>
    <mergeCell ref="A46:C46"/>
    <mergeCell ref="A47:C47"/>
    <mergeCell ref="T45:AF45"/>
    <mergeCell ref="T41:AF41"/>
    <mergeCell ref="T43:AF43"/>
    <mergeCell ref="D44:G44"/>
    <mergeCell ref="I44:L44"/>
    <mergeCell ref="N44:R44"/>
    <mergeCell ref="T44:AF44"/>
    <mergeCell ref="D43:G43"/>
    <mergeCell ref="I43:L43"/>
    <mergeCell ref="D41:L41"/>
    <mergeCell ref="N41:R41"/>
    <mergeCell ref="N42:R42"/>
    <mergeCell ref="N43:R43"/>
    <mergeCell ref="D42:L42"/>
    <mergeCell ref="T42:AF42"/>
    <mergeCell ref="D45:G45"/>
    <mergeCell ref="I45:L45"/>
    <mergeCell ref="N45:R45"/>
    <mergeCell ref="N46:R46"/>
    <mergeCell ref="T46:AF46"/>
    <mergeCell ref="D55:O55"/>
    <mergeCell ref="Q55:AF55"/>
    <mergeCell ref="D57:H57"/>
    <mergeCell ref="J57:R57"/>
    <mergeCell ref="T57:AF57"/>
    <mergeCell ref="D59:O59"/>
    <mergeCell ref="Q59:AF59"/>
    <mergeCell ref="D61:H61"/>
    <mergeCell ref="J61:R61"/>
    <mergeCell ref="T61:AF61"/>
    <mergeCell ref="D46:G46"/>
    <mergeCell ref="I46:L46"/>
    <mergeCell ref="I47:L47"/>
    <mergeCell ref="N47:R47"/>
    <mergeCell ref="T47:AF47"/>
    <mergeCell ref="D51:O51"/>
    <mergeCell ref="Q51:AF51"/>
    <mergeCell ref="D53:H53"/>
    <mergeCell ref="J53:R53"/>
    <mergeCell ref="T53:AF53"/>
    <mergeCell ref="A48:AF48"/>
    <mergeCell ref="D47:G47"/>
    <mergeCell ref="A62:C65"/>
    <mergeCell ref="A92:AF92"/>
    <mergeCell ref="D63:O63"/>
    <mergeCell ref="Q63:AF63"/>
    <mergeCell ref="D65:H65"/>
    <mergeCell ref="J65:R65"/>
    <mergeCell ref="T65:AF65"/>
    <mergeCell ref="D67:O67"/>
    <mergeCell ref="Q67:AF67"/>
    <mergeCell ref="D69:H69"/>
    <mergeCell ref="J69:R69"/>
    <mergeCell ref="T69:AF69"/>
    <mergeCell ref="N86:P86"/>
    <mergeCell ref="N84:AC84"/>
    <mergeCell ref="N85:AC85"/>
    <mergeCell ref="N87:AC87"/>
    <mergeCell ref="N88:AC89"/>
    <mergeCell ref="B72:AF81"/>
    <mergeCell ref="R94:U94"/>
    <mergeCell ref="M94:P94"/>
    <mergeCell ref="W94:Z94"/>
    <mergeCell ref="M96:AE97"/>
    <mergeCell ref="W20:AB20"/>
    <mergeCell ref="W18:AB18"/>
    <mergeCell ref="W16:AB16"/>
    <mergeCell ref="W14:AB14"/>
    <mergeCell ref="AC30:AD30"/>
    <mergeCell ref="W24:AB24"/>
    <mergeCell ref="X30:AB30"/>
    <mergeCell ref="X28:AB28"/>
    <mergeCell ref="AC16:AD16"/>
    <mergeCell ref="AC18:AD18"/>
    <mergeCell ref="AC20:AD20"/>
    <mergeCell ref="AC22:AD22"/>
    <mergeCell ref="AC24:AD24"/>
    <mergeCell ref="X26:AF26"/>
    <mergeCell ref="AE20:AF20"/>
    <mergeCell ref="AE18:AF18"/>
    <mergeCell ref="AE16:AF16"/>
    <mergeCell ref="A93:AF93"/>
    <mergeCell ref="A50:C53"/>
    <mergeCell ref="A54:C57"/>
  </mergeCells>
  <phoneticPr fontId="2"/>
  <conditionalFormatting sqref="B3:AF10">
    <cfRule type="expression" dxfId="19" priority="7">
      <formula>B3=0</formula>
    </cfRule>
  </conditionalFormatting>
  <conditionalFormatting sqref="D13:AF24">
    <cfRule type="expression" dxfId="18" priority="6">
      <formula>D13=0</formula>
    </cfRule>
  </conditionalFormatting>
  <conditionalFormatting sqref="D27:AF47">
    <cfRule type="expression" dxfId="17" priority="5">
      <formula>D27=0</formula>
    </cfRule>
  </conditionalFormatting>
  <conditionalFormatting sqref="A50:AF69">
    <cfRule type="expression" dxfId="16" priority="4">
      <formula>A50=0</formula>
    </cfRule>
  </conditionalFormatting>
  <conditionalFormatting sqref="N84:AC89">
    <cfRule type="expression" dxfId="15" priority="2">
      <formula>N84=0</formula>
    </cfRule>
  </conditionalFormatting>
  <conditionalFormatting sqref="B72:AF81">
    <cfRule type="expression" dxfId="14" priority="1">
      <formula>B72=0</formula>
    </cfRule>
  </conditionalFormatting>
  <pageMargins left="0.51181102362204722" right="0.31496062992125984" top="0.35433070866141736" bottom="0.35433070866141736" header="0.31496062992125984" footer="0.31496062992125984"/>
  <pageSetup paperSize="9" scale="82" orientation="portrait" r:id="rId1"/>
  <rowBreaks count="1" manualBreakCount="1">
    <brk id="47" max="31" man="1"/>
  </rowBreaks>
  <ignoredErrors>
    <ignoredError sqref="N5 B72"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M27"/>
  <sheetViews>
    <sheetView showGridLines="0" tabSelected="1" view="pageBreakPreview" topLeftCell="A7" zoomScaleNormal="100" zoomScaleSheetLayoutView="100" workbookViewId="0">
      <selection activeCell="C12" sqref="C12:AI24"/>
    </sheetView>
    <sheetView showGridLines="0" workbookViewId="1">
      <selection activeCell="C12" sqref="C12:AI24"/>
    </sheetView>
  </sheetViews>
  <sheetFormatPr defaultColWidth="2.375" defaultRowHeight="14.25" x14ac:dyDescent="0.4"/>
  <cols>
    <col min="1" max="2" width="2.25" style="76" customWidth="1"/>
    <col min="3" max="35" width="2.25" style="49" customWidth="1"/>
    <col min="36" max="36" width="3.25" style="49" customWidth="1"/>
    <col min="37" max="37" width="1.125" style="49" customWidth="1"/>
    <col min="38" max="38" width="1.875" style="49" customWidth="1"/>
    <col min="39" max="39" width="2.75" style="49" customWidth="1"/>
    <col min="40" max="40" width="2.375" style="49" customWidth="1"/>
    <col min="41" max="16384" width="2.375" style="49"/>
  </cols>
  <sheetData>
    <row r="1" spans="1:39" ht="24" x14ac:dyDescent="0.4">
      <c r="A1" s="647" t="s">
        <v>66</v>
      </c>
      <c r="B1" s="647"/>
      <c r="C1" s="647"/>
      <c r="D1" s="647"/>
      <c r="E1" s="647"/>
      <c r="F1" s="647"/>
      <c r="G1" s="647"/>
      <c r="H1" s="647"/>
      <c r="I1" s="647"/>
      <c r="J1" s="647"/>
      <c r="K1" s="647"/>
      <c r="L1" s="647"/>
      <c r="M1" s="647"/>
      <c r="N1" s="647"/>
      <c r="O1" s="647"/>
      <c r="P1" s="647"/>
      <c r="Q1" s="647"/>
      <c r="R1" s="647"/>
      <c r="S1" s="647"/>
      <c r="T1" s="647"/>
      <c r="U1" s="647"/>
      <c r="V1" s="647"/>
      <c r="W1" s="647"/>
      <c r="X1" s="647"/>
      <c r="Y1" s="647"/>
      <c r="Z1" s="647"/>
      <c r="AA1" s="647"/>
      <c r="AB1" s="647"/>
      <c r="AC1" s="647"/>
      <c r="AD1" s="647"/>
      <c r="AE1" s="647"/>
      <c r="AF1" s="647"/>
      <c r="AG1" s="647"/>
      <c r="AH1" s="647"/>
      <c r="AI1" s="647"/>
    </row>
    <row r="3" spans="1:39" ht="16.5" x14ac:dyDescent="0.25">
      <c r="A3" s="646" t="s">
        <v>383</v>
      </c>
      <c r="B3" s="646"/>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72"/>
      <c r="AK3" s="72"/>
      <c r="AL3" s="73"/>
      <c r="AM3" s="73"/>
    </row>
    <row r="4" spans="1:39" ht="16.5" x14ac:dyDescent="0.25">
      <c r="A4" s="646" t="s">
        <v>384</v>
      </c>
      <c r="B4" s="646"/>
      <c r="C4" s="646"/>
      <c r="D4" s="646"/>
      <c r="E4" s="646"/>
      <c r="F4" s="646"/>
      <c r="G4" s="646"/>
      <c r="H4" s="646"/>
      <c r="I4" s="646"/>
      <c r="J4" s="646"/>
      <c r="K4" s="646"/>
      <c r="L4" s="646"/>
      <c r="M4" s="646"/>
      <c r="N4" s="646"/>
      <c r="O4" s="646"/>
      <c r="P4" s="646"/>
      <c r="Q4" s="646"/>
      <c r="R4" s="646"/>
      <c r="S4" s="646"/>
      <c r="T4" s="646"/>
      <c r="U4" s="646"/>
      <c r="V4" s="646"/>
      <c r="W4" s="646"/>
      <c r="X4" s="646"/>
      <c r="Y4" s="646"/>
      <c r="Z4" s="646"/>
      <c r="AA4" s="646"/>
      <c r="AB4" s="646"/>
      <c r="AC4" s="646"/>
      <c r="AD4" s="646"/>
      <c r="AE4" s="646"/>
      <c r="AF4" s="646"/>
      <c r="AG4" s="646"/>
      <c r="AH4" s="646"/>
      <c r="AI4" s="646"/>
      <c r="AJ4" s="72"/>
      <c r="AK4" s="72"/>
      <c r="AL4" s="73"/>
      <c r="AM4" s="73"/>
    </row>
    <row r="5" spans="1:39" s="95" customFormat="1" ht="16.5" x14ac:dyDescent="0.25">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80"/>
      <c r="AK5" s="80"/>
      <c r="AL5" s="79"/>
      <c r="AM5" s="79"/>
    </row>
    <row r="6" spans="1:39" s="95" customFormat="1" ht="18" customHeight="1" x14ac:dyDescent="0.35">
      <c r="A6" s="71"/>
      <c r="B6" s="71"/>
      <c r="C6" s="621" t="s">
        <v>230</v>
      </c>
      <c r="D6" s="621"/>
      <c r="E6" s="621"/>
      <c r="F6" s="625">
        <f>_nationality</f>
        <v>0</v>
      </c>
      <c r="G6" s="625"/>
      <c r="H6" s="625"/>
      <c r="I6" s="625"/>
      <c r="J6" s="625"/>
      <c r="K6" s="625"/>
      <c r="L6" s="621" t="s">
        <v>231</v>
      </c>
      <c r="M6" s="621"/>
      <c r="N6" s="621"/>
      <c r="O6" s="627" t="str">
        <f xml:space="preserve">  _givenName&amp; "  " &amp; _familyName</f>
        <v xml:space="preserve">  </v>
      </c>
      <c r="P6" s="627"/>
      <c r="Q6" s="627"/>
      <c r="R6" s="627"/>
      <c r="S6" s="627"/>
      <c r="T6" s="627"/>
      <c r="U6" s="627"/>
      <c r="V6" s="627"/>
      <c r="W6" s="627"/>
      <c r="X6" s="627"/>
      <c r="Y6" s="627"/>
      <c r="Z6" s="627"/>
      <c r="AA6" s="627"/>
      <c r="AB6" s="627"/>
      <c r="AC6" s="627"/>
      <c r="AD6" s="627"/>
      <c r="AE6" s="627"/>
      <c r="AF6" s="627"/>
      <c r="AG6" s="627"/>
      <c r="AI6" s="71"/>
      <c r="AJ6" s="80"/>
      <c r="AK6" s="80"/>
      <c r="AL6" s="79"/>
      <c r="AM6" s="79"/>
    </row>
    <row r="7" spans="1:39" s="95" customFormat="1" ht="16.5" customHeight="1" x14ac:dyDescent="0.25">
      <c r="A7" s="71"/>
      <c r="B7" s="71"/>
      <c r="C7" s="609" t="s">
        <v>105</v>
      </c>
      <c r="D7" s="609"/>
      <c r="E7" s="609"/>
      <c r="F7" s="626"/>
      <c r="G7" s="626"/>
      <c r="H7" s="626"/>
      <c r="I7" s="626"/>
      <c r="J7" s="626"/>
      <c r="K7" s="626"/>
      <c r="L7" s="609" t="s">
        <v>232</v>
      </c>
      <c r="M7" s="609"/>
      <c r="N7" s="609"/>
      <c r="O7" s="628"/>
      <c r="P7" s="628"/>
      <c r="Q7" s="628"/>
      <c r="R7" s="628"/>
      <c r="S7" s="628"/>
      <c r="T7" s="628"/>
      <c r="U7" s="628"/>
      <c r="V7" s="628"/>
      <c r="W7" s="628"/>
      <c r="X7" s="628"/>
      <c r="Y7" s="628"/>
      <c r="Z7" s="628"/>
      <c r="AA7" s="628"/>
      <c r="AB7" s="628"/>
      <c r="AC7" s="628"/>
      <c r="AD7" s="628"/>
      <c r="AE7" s="628"/>
      <c r="AF7" s="628"/>
      <c r="AG7" s="628"/>
      <c r="AI7" s="71"/>
      <c r="AJ7" s="80"/>
      <c r="AK7" s="80"/>
      <c r="AL7" s="79"/>
      <c r="AM7" s="79"/>
    </row>
    <row r="8" spans="1:39" s="95" customFormat="1" ht="18" customHeight="1" x14ac:dyDescent="0.35">
      <c r="A8" s="71"/>
      <c r="B8" s="71"/>
      <c r="C8" s="615" t="s">
        <v>233</v>
      </c>
      <c r="D8" s="615"/>
      <c r="E8" s="615"/>
      <c r="F8" s="610">
        <f>_dateOfBirth</f>
        <v>0</v>
      </c>
      <c r="G8" s="610"/>
      <c r="H8" s="610"/>
      <c r="I8" s="610"/>
      <c r="J8" s="610"/>
      <c r="K8" s="610"/>
      <c r="M8" s="632" t="s">
        <v>237</v>
      </c>
      <c r="N8" s="632"/>
      <c r="O8" s="633">
        <f>_sex</f>
        <v>0</v>
      </c>
      <c r="P8" s="633"/>
      <c r="Q8" s="633"/>
      <c r="R8" s="633"/>
      <c r="S8" s="633"/>
      <c r="T8" s="633"/>
      <c r="U8" s="633"/>
      <c r="V8" s="633"/>
      <c r="W8" s="633"/>
    </row>
    <row r="9" spans="1:39" s="95" customFormat="1" ht="16.5" customHeight="1" x14ac:dyDescent="0.25">
      <c r="A9" s="71"/>
      <c r="B9" s="71"/>
      <c r="C9" s="609" t="s">
        <v>234</v>
      </c>
      <c r="D9" s="609"/>
      <c r="E9" s="609"/>
      <c r="F9" s="611"/>
      <c r="G9" s="611"/>
      <c r="H9" s="611"/>
      <c r="I9" s="611"/>
      <c r="J9" s="611"/>
      <c r="K9" s="611"/>
      <c r="M9" s="609" t="s">
        <v>132</v>
      </c>
      <c r="N9" s="609"/>
      <c r="O9" s="626"/>
      <c r="P9" s="626"/>
      <c r="Q9" s="626"/>
      <c r="R9" s="626"/>
      <c r="S9" s="626"/>
      <c r="T9" s="626"/>
      <c r="U9" s="626"/>
      <c r="V9" s="626"/>
      <c r="W9" s="626"/>
    </row>
    <row r="10" spans="1:39" s="95" customFormat="1" ht="16.5" x14ac:dyDescent="0.25">
      <c r="A10" s="71"/>
      <c r="B10" s="71"/>
      <c r="C10" s="71"/>
      <c r="D10" s="71"/>
      <c r="E10" s="71"/>
      <c r="F10" s="71"/>
      <c r="G10" s="71"/>
      <c r="H10" s="71"/>
      <c r="I10" s="71"/>
      <c r="J10" s="71"/>
      <c r="K10" s="71"/>
      <c r="L10" s="71"/>
      <c r="M10" s="71"/>
      <c r="N10" s="71"/>
      <c r="O10" s="71"/>
      <c r="P10" s="71"/>
      <c r="Q10" s="71"/>
      <c r="R10" s="71"/>
      <c r="S10" s="71"/>
      <c r="T10" s="71"/>
      <c r="U10" s="71"/>
      <c r="V10" s="71"/>
      <c r="W10" s="71"/>
      <c r="X10" s="71"/>
      <c r="Y10" s="80"/>
      <c r="Z10" s="80"/>
      <c r="AA10" s="79"/>
      <c r="AB10" s="79"/>
    </row>
    <row r="11" spans="1:39" ht="24.75" customHeight="1" x14ac:dyDescent="0.4">
      <c r="A11" s="81" t="s">
        <v>302</v>
      </c>
      <c r="B11" s="77" t="s">
        <v>303</v>
      </c>
      <c r="C11" s="74"/>
      <c r="D11" s="78"/>
      <c r="E11" s="78"/>
      <c r="F11" s="78"/>
      <c r="G11" s="74"/>
      <c r="H11" s="74"/>
      <c r="I11" s="74"/>
      <c r="J11" s="74"/>
      <c r="K11" s="74"/>
      <c r="L11" s="74"/>
      <c r="M11" s="74"/>
      <c r="N11" s="74"/>
      <c r="O11" s="74"/>
      <c r="P11" s="74"/>
      <c r="Q11" s="74"/>
      <c r="R11" s="74"/>
      <c r="S11" s="74"/>
      <c r="T11" s="74"/>
      <c r="U11" s="74"/>
      <c r="V11" s="74"/>
      <c r="W11" s="74"/>
      <c r="X11" s="74"/>
      <c r="Y11" s="74"/>
      <c r="Z11" s="74"/>
      <c r="AA11" s="77"/>
      <c r="AB11" s="77"/>
      <c r="AC11" s="77"/>
      <c r="AD11" s="77"/>
      <c r="AE11" s="77"/>
      <c r="AF11" s="77"/>
      <c r="AG11" s="77"/>
      <c r="AH11" s="77"/>
      <c r="AI11" s="77"/>
    </row>
    <row r="12" spans="1:39" ht="30" customHeight="1" x14ac:dyDescent="0.25">
      <c r="A12" s="73"/>
      <c r="B12" s="73"/>
      <c r="C12" s="637">
        <f>_留学理由</f>
        <v>0</v>
      </c>
      <c r="D12" s="638"/>
      <c r="E12" s="638"/>
      <c r="F12" s="638"/>
      <c r="G12" s="638"/>
      <c r="H12" s="638"/>
      <c r="I12" s="638"/>
      <c r="J12" s="638"/>
      <c r="K12" s="638"/>
      <c r="L12" s="638"/>
      <c r="M12" s="638"/>
      <c r="N12" s="638"/>
      <c r="O12" s="638"/>
      <c r="P12" s="638"/>
      <c r="Q12" s="638"/>
      <c r="R12" s="638"/>
      <c r="S12" s="638"/>
      <c r="T12" s="638"/>
      <c r="U12" s="638"/>
      <c r="V12" s="638"/>
      <c r="W12" s="638"/>
      <c r="X12" s="638"/>
      <c r="Y12" s="638"/>
      <c r="Z12" s="638"/>
      <c r="AA12" s="638"/>
      <c r="AB12" s="638"/>
      <c r="AC12" s="638"/>
      <c r="AD12" s="638"/>
      <c r="AE12" s="638"/>
      <c r="AF12" s="638"/>
      <c r="AG12" s="638"/>
      <c r="AH12" s="638"/>
      <c r="AI12" s="639"/>
      <c r="AJ12" s="72"/>
      <c r="AK12" s="72"/>
      <c r="AL12" s="73"/>
      <c r="AM12" s="73"/>
    </row>
    <row r="13" spans="1:39" ht="30" customHeight="1" x14ac:dyDescent="0.25">
      <c r="A13" s="73"/>
      <c r="B13" s="73"/>
      <c r="C13" s="640"/>
      <c r="D13" s="641"/>
      <c r="E13" s="641"/>
      <c r="F13" s="641"/>
      <c r="G13" s="641"/>
      <c r="H13" s="641"/>
      <c r="I13" s="641"/>
      <c r="J13" s="641"/>
      <c r="K13" s="641"/>
      <c r="L13" s="641"/>
      <c r="M13" s="641"/>
      <c r="N13" s="641"/>
      <c r="O13" s="641"/>
      <c r="P13" s="641"/>
      <c r="Q13" s="641"/>
      <c r="R13" s="641"/>
      <c r="S13" s="641"/>
      <c r="T13" s="641"/>
      <c r="U13" s="641"/>
      <c r="V13" s="641"/>
      <c r="W13" s="641"/>
      <c r="X13" s="641"/>
      <c r="Y13" s="641"/>
      <c r="Z13" s="641"/>
      <c r="AA13" s="641"/>
      <c r="AB13" s="641"/>
      <c r="AC13" s="641"/>
      <c r="AD13" s="641"/>
      <c r="AE13" s="641"/>
      <c r="AF13" s="641"/>
      <c r="AG13" s="641"/>
      <c r="AH13" s="641"/>
      <c r="AI13" s="642"/>
      <c r="AJ13" s="72"/>
      <c r="AK13" s="72"/>
      <c r="AL13" s="73"/>
      <c r="AM13" s="73"/>
    </row>
    <row r="14" spans="1:39" ht="30" customHeight="1" x14ac:dyDescent="0.25">
      <c r="A14" s="73"/>
      <c r="B14" s="73"/>
      <c r="C14" s="640"/>
      <c r="D14" s="641"/>
      <c r="E14" s="641"/>
      <c r="F14" s="641"/>
      <c r="G14" s="641"/>
      <c r="H14" s="641"/>
      <c r="I14" s="641"/>
      <c r="J14" s="641"/>
      <c r="K14" s="641"/>
      <c r="L14" s="641"/>
      <c r="M14" s="641"/>
      <c r="N14" s="641"/>
      <c r="O14" s="641"/>
      <c r="P14" s="641"/>
      <c r="Q14" s="641"/>
      <c r="R14" s="641"/>
      <c r="S14" s="641"/>
      <c r="T14" s="641"/>
      <c r="U14" s="641"/>
      <c r="V14" s="641"/>
      <c r="W14" s="641"/>
      <c r="X14" s="641"/>
      <c r="Y14" s="641"/>
      <c r="Z14" s="641"/>
      <c r="AA14" s="641"/>
      <c r="AB14" s="641"/>
      <c r="AC14" s="641"/>
      <c r="AD14" s="641"/>
      <c r="AE14" s="641"/>
      <c r="AF14" s="641"/>
      <c r="AG14" s="641"/>
      <c r="AH14" s="641"/>
      <c r="AI14" s="642"/>
      <c r="AJ14" s="72"/>
      <c r="AK14" s="72"/>
      <c r="AL14" s="73"/>
      <c r="AM14" s="73"/>
    </row>
    <row r="15" spans="1:39" ht="30" customHeight="1" x14ac:dyDescent="0.25">
      <c r="A15" s="73"/>
      <c r="B15" s="73"/>
      <c r="C15" s="640"/>
      <c r="D15" s="641"/>
      <c r="E15" s="641"/>
      <c r="F15" s="641"/>
      <c r="G15" s="641"/>
      <c r="H15" s="641"/>
      <c r="I15" s="641"/>
      <c r="J15" s="641"/>
      <c r="K15" s="641"/>
      <c r="L15" s="641"/>
      <c r="M15" s="641"/>
      <c r="N15" s="641"/>
      <c r="O15" s="641"/>
      <c r="P15" s="641"/>
      <c r="Q15" s="641"/>
      <c r="R15" s="641"/>
      <c r="S15" s="641"/>
      <c r="T15" s="641"/>
      <c r="U15" s="641"/>
      <c r="V15" s="641"/>
      <c r="W15" s="641"/>
      <c r="X15" s="641"/>
      <c r="Y15" s="641"/>
      <c r="Z15" s="641"/>
      <c r="AA15" s="641"/>
      <c r="AB15" s="641"/>
      <c r="AC15" s="641"/>
      <c r="AD15" s="641"/>
      <c r="AE15" s="641"/>
      <c r="AF15" s="641"/>
      <c r="AG15" s="641"/>
      <c r="AH15" s="641"/>
      <c r="AI15" s="642"/>
      <c r="AJ15" s="72"/>
      <c r="AK15" s="72"/>
      <c r="AL15" s="73"/>
      <c r="AM15" s="73"/>
    </row>
    <row r="16" spans="1:39" ht="30" customHeight="1" x14ac:dyDescent="0.25">
      <c r="A16" s="73"/>
      <c r="B16" s="73"/>
      <c r="C16" s="640"/>
      <c r="D16" s="641"/>
      <c r="E16" s="641"/>
      <c r="F16" s="641"/>
      <c r="G16" s="641"/>
      <c r="H16" s="641"/>
      <c r="I16" s="641"/>
      <c r="J16" s="641"/>
      <c r="K16" s="641"/>
      <c r="L16" s="641"/>
      <c r="M16" s="641"/>
      <c r="N16" s="641"/>
      <c r="O16" s="641"/>
      <c r="P16" s="641"/>
      <c r="Q16" s="641"/>
      <c r="R16" s="641"/>
      <c r="S16" s="641"/>
      <c r="T16" s="641"/>
      <c r="U16" s="641"/>
      <c r="V16" s="641"/>
      <c r="W16" s="641"/>
      <c r="X16" s="641"/>
      <c r="Y16" s="641"/>
      <c r="Z16" s="641"/>
      <c r="AA16" s="641"/>
      <c r="AB16" s="641"/>
      <c r="AC16" s="641"/>
      <c r="AD16" s="641"/>
      <c r="AE16" s="641"/>
      <c r="AF16" s="641"/>
      <c r="AG16" s="641"/>
      <c r="AH16" s="641"/>
      <c r="AI16" s="642"/>
      <c r="AJ16" s="72"/>
      <c r="AK16" s="72"/>
      <c r="AL16" s="73"/>
      <c r="AM16" s="73"/>
    </row>
    <row r="17" spans="1:39" ht="30" customHeight="1" x14ac:dyDescent="0.25">
      <c r="A17" s="73"/>
      <c r="B17" s="73"/>
      <c r="C17" s="640"/>
      <c r="D17" s="641"/>
      <c r="E17" s="641"/>
      <c r="F17" s="641"/>
      <c r="G17" s="641"/>
      <c r="H17" s="641"/>
      <c r="I17" s="641"/>
      <c r="J17" s="641"/>
      <c r="K17" s="641"/>
      <c r="L17" s="641"/>
      <c r="M17" s="641"/>
      <c r="N17" s="641"/>
      <c r="O17" s="641"/>
      <c r="P17" s="641"/>
      <c r="Q17" s="641"/>
      <c r="R17" s="641"/>
      <c r="S17" s="641"/>
      <c r="T17" s="641"/>
      <c r="U17" s="641"/>
      <c r="V17" s="641"/>
      <c r="W17" s="641"/>
      <c r="X17" s="641"/>
      <c r="Y17" s="641"/>
      <c r="Z17" s="641"/>
      <c r="AA17" s="641"/>
      <c r="AB17" s="641"/>
      <c r="AC17" s="641"/>
      <c r="AD17" s="641"/>
      <c r="AE17" s="641"/>
      <c r="AF17" s="641"/>
      <c r="AG17" s="641"/>
      <c r="AH17" s="641"/>
      <c r="AI17" s="642"/>
      <c r="AJ17" s="72"/>
      <c r="AK17" s="72"/>
      <c r="AL17" s="73"/>
      <c r="AM17" s="73"/>
    </row>
    <row r="18" spans="1:39" ht="30" customHeight="1" x14ac:dyDescent="0.25">
      <c r="A18" s="73"/>
      <c r="B18" s="73"/>
      <c r="C18" s="640"/>
      <c r="D18" s="641"/>
      <c r="E18" s="641"/>
      <c r="F18" s="641"/>
      <c r="G18" s="641"/>
      <c r="H18" s="641"/>
      <c r="I18" s="641"/>
      <c r="J18" s="641"/>
      <c r="K18" s="641"/>
      <c r="L18" s="641"/>
      <c r="M18" s="641"/>
      <c r="N18" s="641"/>
      <c r="O18" s="641"/>
      <c r="P18" s="641"/>
      <c r="Q18" s="641"/>
      <c r="R18" s="641"/>
      <c r="S18" s="641"/>
      <c r="T18" s="641"/>
      <c r="U18" s="641"/>
      <c r="V18" s="641"/>
      <c r="W18" s="641"/>
      <c r="X18" s="641"/>
      <c r="Y18" s="641"/>
      <c r="Z18" s="641"/>
      <c r="AA18" s="641"/>
      <c r="AB18" s="641"/>
      <c r="AC18" s="641"/>
      <c r="AD18" s="641"/>
      <c r="AE18" s="641"/>
      <c r="AF18" s="641"/>
      <c r="AG18" s="641"/>
      <c r="AH18" s="641"/>
      <c r="AI18" s="642"/>
      <c r="AJ18" s="72"/>
      <c r="AK18" s="72"/>
      <c r="AL18" s="73"/>
      <c r="AM18" s="73"/>
    </row>
    <row r="19" spans="1:39" ht="30" customHeight="1" x14ac:dyDescent="0.25">
      <c r="A19" s="73"/>
      <c r="B19" s="73"/>
      <c r="C19" s="640"/>
      <c r="D19" s="641"/>
      <c r="E19" s="641"/>
      <c r="F19" s="641"/>
      <c r="G19" s="641"/>
      <c r="H19" s="641"/>
      <c r="I19" s="641"/>
      <c r="J19" s="641"/>
      <c r="K19" s="641"/>
      <c r="L19" s="641"/>
      <c r="M19" s="641"/>
      <c r="N19" s="641"/>
      <c r="O19" s="641"/>
      <c r="P19" s="641"/>
      <c r="Q19" s="641"/>
      <c r="R19" s="641"/>
      <c r="S19" s="641"/>
      <c r="T19" s="641"/>
      <c r="U19" s="641"/>
      <c r="V19" s="641"/>
      <c r="W19" s="641"/>
      <c r="X19" s="641"/>
      <c r="Y19" s="641"/>
      <c r="Z19" s="641"/>
      <c r="AA19" s="641"/>
      <c r="AB19" s="641"/>
      <c r="AC19" s="641"/>
      <c r="AD19" s="641"/>
      <c r="AE19" s="641"/>
      <c r="AF19" s="641"/>
      <c r="AG19" s="641"/>
      <c r="AH19" s="641"/>
      <c r="AI19" s="642"/>
      <c r="AJ19" s="72"/>
      <c r="AK19" s="72"/>
      <c r="AL19" s="73"/>
      <c r="AM19" s="73"/>
    </row>
    <row r="20" spans="1:39" ht="30" customHeight="1" x14ac:dyDescent="0.25">
      <c r="A20" s="73"/>
      <c r="B20" s="73"/>
      <c r="C20" s="640"/>
      <c r="D20" s="641"/>
      <c r="E20" s="641"/>
      <c r="F20" s="641"/>
      <c r="G20" s="641"/>
      <c r="H20" s="641"/>
      <c r="I20" s="641"/>
      <c r="J20" s="641"/>
      <c r="K20" s="641"/>
      <c r="L20" s="641"/>
      <c r="M20" s="641"/>
      <c r="N20" s="641"/>
      <c r="O20" s="641"/>
      <c r="P20" s="641"/>
      <c r="Q20" s="641"/>
      <c r="R20" s="641"/>
      <c r="S20" s="641"/>
      <c r="T20" s="641"/>
      <c r="U20" s="641"/>
      <c r="V20" s="641"/>
      <c r="W20" s="641"/>
      <c r="X20" s="641"/>
      <c r="Y20" s="641"/>
      <c r="Z20" s="641"/>
      <c r="AA20" s="641"/>
      <c r="AB20" s="641"/>
      <c r="AC20" s="641"/>
      <c r="AD20" s="641"/>
      <c r="AE20" s="641"/>
      <c r="AF20" s="641"/>
      <c r="AG20" s="641"/>
      <c r="AH20" s="641"/>
      <c r="AI20" s="642"/>
      <c r="AJ20" s="72"/>
      <c r="AK20" s="72"/>
      <c r="AL20" s="73"/>
      <c r="AM20" s="73"/>
    </row>
    <row r="21" spans="1:39" ht="30" customHeight="1" x14ac:dyDescent="0.25">
      <c r="A21" s="73"/>
      <c r="B21" s="73"/>
      <c r="C21" s="640"/>
      <c r="D21" s="641"/>
      <c r="E21" s="641"/>
      <c r="F21" s="641"/>
      <c r="G21" s="641"/>
      <c r="H21" s="641"/>
      <c r="I21" s="641"/>
      <c r="J21" s="641"/>
      <c r="K21" s="641"/>
      <c r="L21" s="641"/>
      <c r="M21" s="641"/>
      <c r="N21" s="641"/>
      <c r="O21" s="641"/>
      <c r="P21" s="641"/>
      <c r="Q21" s="641"/>
      <c r="R21" s="641"/>
      <c r="S21" s="641"/>
      <c r="T21" s="641"/>
      <c r="U21" s="641"/>
      <c r="V21" s="641"/>
      <c r="W21" s="641"/>
      <c r="X21" s="641"/>
      <c r="Y21" s="641"/>
      <c r="Z21" s="641"/>
      <c r="AA21" s="641"/>
      <c r="AB21" s="641"/>
      <c r="AC21" s="641"/>
      <c r="AD21" s="641"/>
      <c r="AE21" s="641"/>
      <c r="AF21" s="641"/>
      <c r="AG21" s="641"/>
      <c r="AH21" s="641"/>
      <c r="AI21" s="642"/>
      <c r="AJ21" s="72"/>
      <c r="AK21" s="72"/>
      <c r="AL21" s="73"/>
      <c r="AM21" s="73"/>
    </row>
    <row r="22" spans="1:39" ht="30" customHeight="1" x14ac:dyDescent="0.25">
      <c r="A22" s="73"/>
      <c r="B22" s="73"/>
      <c r="C22" s="640"/>
      <c r="D22" s="641"/>
      <c r="E22" s="641"/>
      <c r="F22" s="641"/>
      <c r="G22" s="641"/>
      <c r="H22" s="641"/>
      <c r="I22" s="641"/>
      <c r="J22" s="641"/>
      <c r="K22" s="641"/>
      <c r="L22" s="641"/>
      <c r="M22" s="641"/>
      <c r="N22" s="641"/>
      <c r="O22" s="641"/>
      <c r="P22" s="641"/>
      <c r="Q22" s="641"/>
      <c r="R22" s="641"/>
      <c r="S22" s="641"/>
      <c r="T22" s="641"/>
      <c r="U22" s="641"/>
      <c r="V22" s="641"/>
      <c r="W22" s="641"/>
      <c r="X22" s="641"/>
      <c r="Y22" s="641"/>
      <c r="Z22" s="641"/>
      <c r="AA22" s="641"/>
      <c r="AB22" s="641"/>
      <c r="AC22" s="641"/>
      <c r="AD22" s="641"/>
      <c r="AE22" s="641"/>
      <c r="AF22" s="641"/>
      <c r="AG22" s="641"/>
      <c r="AH22" s="641"/>
      <c r="AI22" s="642"/>
      <c r="AJ22" s="72"/>
      <c r="AK22" s="72"/>
      <c r="AL22" s="73"/>
      <c r="AM22" s="73"/>
    </row>
    <row r="23" spans="1:39" ht="30" customHeight="1" x14ac:dyDescent="0.25">
      <c r="A23" s="73"/>
      <c r="B23" s="73"/>
      <c r="C23" s="640"/>
      <c r="D23" s="641"/>
      <c r="E23" s="641"/>
      <c r="F23" s="641"/>
      <c r="G23" s="641"/>
      <c r="H23" s="641"/>
      <c r="I23" s="641"/>
      <c r="J23" s="641"/>
      <c r="K23" s="641"/>
      <c r="L23" s="641"/>
      <c r="M23" s="641"/>
      <c r="N23" s="641"/>
      <c r="O23" s="641"/>
      <c r="P23" s="641"/>
      <c r="Q23" s="641"/>
      <c r="R23" s="641"/>
      <c r="S23" s="641"/>
      <c r="T23" s="641"/>
      <c r="U23" s="641"/>
      <c r="V23" s="641"/>
      <c r="W23" s="641"/>
      <c r="X23" s="641"/>
      <c r="Y23" s="641"/>
      <c r="Z23" s="641"/>
      <c r="AA23" s="641"/>
      <c r="AB23" s="641"/>
      <c r="AC23" s="641"/>
      <c r="AD23" s="641"/>
      <c r="AE23" s="641"/>
      <c r="AF23" s="641"/>
      <c r="AG23" s="641"/>
      <c r="AH23" s="641"/>
      <c r="AI23" s="642"/>
      <c r="AJ23" s="72"/>
      <c r="AK23" s="72"/>
      <c r="AL23" s="73"/>
      <c r="AM23" s="73"/>
    </row>
    <row r="24" spans="1:39" ht="30" customHeight="1" x14ac:dyDescent="0.25">
      <c r="A24" s="73"/>
      <c r="B24" s="73"/>
      <c r="C24" s="643"/>
      <c r="D24" s="644"/>
      <c r="E24" s="644"/>
      <c r="F24" s="644"/>
      <c r="G24" s="644"/>
      <c r="H24" s="644"/>
      <c r="I24" s="644"/>
      <c r="J24" s="644"/>
      <c r="K24" s="644"/>
      <c r="L24" s="644"/>
      <c r="M24" s="644"/>
      <c r="N24" s="644"/>
      <c r="O24" s="644"/>
      <c r="P24" s="644"/>
      <c r="Q24" s="644"/>
      <c r="R24" s="644"/>
      <c r="S24" s="644"/>
      <c r="T24" s="644"/>
      <c r="U24" s="644"/>
      <c r="V24" s="644"/>
      <c r="W24" s="644"/>
      <c r="X24" s="644"/>
      <c r="Y24" s="644"/>
      <c r="Z24" s="644"/>
      <c r="AA24" s="644"/>
      <c r="AB24" s="644"/>
      <c r="AC24" s="644"/>
      <c r="AD24" s="644"/>
      <c r="AE24" s="644"/>
      <c r="AF24" s="644"/>
      <c r="AG24" s="644"/>
      <c r="AH24" s="644"/>
      <c r="AI24" s="645"/>
      <c r="AJ24" s="72"/>
      <c r="AK24" s="72"/>
      <c r="AL24" s="73"/>
      <c r="AM24" s="73"/>
    </row>
    <row r="25" spans="1:39" ht="30" customHeight="1" x14ac:dyDescent="0.25">
      <c r="A25" s="73"/>
      <c r="B25" s="73"/>
      <c r="C25" s="635"/>
      <c r="D25" s="636"/>
      <c r="E25" s="636"/>
      <c r="F25" s="636"/>
      <c r="G25" s="636"/>
      <c r="H25" s="636"/>
      <c r="I25" s="636"/>
      <c r="J25" s="636"/>
      <c r="K25" s="636"/>
      <c r="L25" s="636"/>
      <c r="M25" s="636"/>
      <c r="N25" s="636"/>
      <c r="O25" s="636"/>
      <c r="P25" s="636"/>
      <c r="Q25" s="636"/>
      <c r="R25" s="636"/>
      <c r="S25" s="636"/>
      <c r="T25" s="636"/>
      <c r="U25" s="636"/>
      <c r="V25" s="636"/>
      <c r="W25" s="636"/>
      <c r="X25" s="636"/>
      <c r="Y25" s="636"/>
      <c r="Z25" s="636"/>
      <c r="AA25" s="636"/>
      <c r="AB25" s="636"/>
      <c r="AC25" s="636"/>
      <c r="AD25" s="636"/>
      <c r="AE25" s="636"/>
      <c r="AF25" s="636"/>
      <c r="AG25" s="636"/>
      <c r="AH25" s="636"/>
      <c r="AI25" s="636"/>
      <c r="AJ25" s="72"/>
      <c r="AK25" s="72"/>
      <c r="AL25" s="73"/>
      <c r="AM25" s="73"/>
    </row>
    <row r="26" spans="1:39" ht="30" customHeight="1" x14ac:dyDescent="0.25">
      <c r="A26" s="134"/>
      <c r="B26" s="134"/>
      <c r="C26" s="140" t="s">
        <v>116</v>
      </c>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72"/>
      <c r="AK26" s="72"/>
      <c r="AL26" s="73"/>
      <c r="AM26" s="73"/>
    </row>
    <row r="27" spans="1:39" ht="55.5" customHeight="1" x14ac:dyDescent="0.25">
      <c r="A27" s="134"/>
      <c r="B27" s="134"/>
      <c r="C27" s="139"/>
      <c r="D27" s="634"/>
      <c r="E27" s="634"/>
      <c r="F27" s="634"/>
      <c r="G27" s="634"/>
      <c r="H27" s="634"/>
      <c r="I27" s="634"/>
      <c r="J27" s="634"/>
      <c r="K27" s="634"/>
      <c r="L27" s="634"/>
      <c r="M27" s="634"/>
      <c r="N27" s="634"/>
      <c r="O27" s="634"/>
      <c r="P27" s="634"/>
      <c r="Q27" s="634"/>
      <c r="R27" s="634"/>
      <c r="S27" s="634"/>
      <c r="T27" s="634"/>
      <c r="U27" s="634"/>
      <c r="V27" s="634"/>
      <c r="W27" s="634"/>
      <c r="X27" s="634"/>
      <c r="Y27" s="634"/>
      <c r="Z27" s="634"/>
      <c r="AA27" s="634"/>
      <c r="AB27" s="634"/>
      <c r="AC27" s="634"/>
      <c r="AD27" s="634"/>
      <c r="AE27" s="634"/>
      <c r="AF27" s="634"/>
      <c r="AG27" s="634"/>
      <c r="AH27" s="634"/>
      <c r="AI27" s="634"/>
      <c r="AJ27" s="82"/>
      <c r="AK27" s="82"/>
      <c r="AL27" s="73"/>
      <c r="AM27" s="73"/>
    </row>
  </sheetData>
  <sheetProtection sheet="1" objects="1" scenarios="1"/>
  <mergeCells count="18">
    <mergeCell ref="M8:N8"/>
    <mergeCell ref="A1:AI1"/>
    <mergeCell ref="D27:AI27"/>
    <mergeCell ref="C25:AI25"/>
    <mergeCell ref="C12:AI24"/>
    <mergeCell ref="A3:AI3"/>
    <mergeCell ref="A4:AI4"/>
    <mergeCell ref="C6:E6"/>
    <mergeCell ref="F6:K7"/>
    <mergeCell ref="L6:N6"/>
    <mergeCell ref="O6:AG7"/>
    <mergeCell ref="C7:E7"/>
    <mergeCell ref="L7:N7"/>
    <mergeCell ref="O8:W9"/>
    <mergeCell ref="C9:E9"/>
    <mergeCell ref="M9:N9"/>
    <mergeCell ref="C8:E8"/>
    <mergeCell ref="F8:K9"/>
  </mergeCells>
  <phoneticPr fontId="1"/>
  <conditionalFormatting sqref="C12:AI24">
    <cfRule type="expression" dxfId="13" priority="1">
      <formula>$C$12=0</formula>
    </cfRule>
    <cfRule type="expression" dxfId="12" priority="3">
      <formula>ISBLANK($C$12)</formula>
    </cfRule>
  </conditionalFormatting>
  <conditionalFormatting sqref="F6:AG9">
    <cfRule type="expression" dxfId="11" priority="2">
      <formula>F6=0</formula>
    </cfRule>
  </conditionalFormatting>
  <pageMargins left="0.7" right="0.7" top="0.75" bottom="0.75" header="0.3" footer="0.3"/>
  <pageSetup paperSize="9" orientation="portrait" r:id="rId1"/>
  <headerFooter>
    <oddFooter xml:space="preserve">&amp;C&amp;"ＭＳ 明朝,標準"
&amp;R&amp;"MS Mincho,斜体"&amp;10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BS39"/>
  <sheetViews>
    <sheetView showGridLines="0" view="pageBreakPreview" zoomScaleNormal="100" zoomScaleSheetLayoutView="100" workbookViewId="0">
      <selection activeCell="B28" sqref="B28:AO28"/>
    </sheetView>
    <sheetView showGridLines="0" workbookViewId="1">
      <selection activeCell="D30" sqref="D30:Y30"/>
    </sheetView>
  </sheetViews>
  <sheetFormatPr defaultColWidth="9" defaultRowHeight="15.75" x14ac:dyDescent="0.4"/>
  <cols>
    <col min="1" max="13" width="2.5" style="47" customWidth="1"/>
    <col min="14" max="14" width="2.375" style="47" customWidth="1"/>
    <col min="15" max="42" width="2.5" style="47" customWidth="1"/>
    <col min="43" max="16384" width="9" style="47"/>
  </cols>
  <sheetData>
    <row r="1" spans="1:70" ht="33" x14ac:dyDescent="0.4">
      <c r="A1" s="504" t="s">
        <v>107</v>
      </c>
      <c r="B1" s="504"/>
      <c r="C1" s="504"/>
      <c r="D1" s="504"/>
      <c r="E1" s="504"/>
      <c r="F1" s="504"/>
      <c r="G1" s="504"/>
      <c r="H1" s="504"/>
      <c r="I1" s="504"/>
      <c r="J1" s="504"/>
      <c r="K1" s="504"/>
      <c r="L1" s="504"/>
      <c r="M1" s="504"/>
      <c r="N1" s="504"/>
      <c r="O1" s="504"/>
      <c r="P1" s="504"/>
      <c r="Q1" s="504"/>
      <c r="R1" s="504"/>
      <c r="S1" s="504"/>
      <c r="T1" s="504"/>
      <c r="U1" s="504"/>
      <c r="V1" s="504"/>
      <c r="W1" s="504"/>
      <c r="X1" s="504"/>
      <c r="Y1" s="504"/>
      <c r="Z1" s="504"/>
      <c r="AA1" s="504"/>
      <c r="AB1" s="504"/>
      <c r="AC1" s="504"/>
      <c r="AD1" s="504"/>
      <c r="AE1" s="504"/>
      <c r="AF1" s="504"/>
      <c r="AG1" s="504"/>
      <c r="AH1" s="504"/>
      <c r="AI1" s="504"/>
      <c r="AJ1" s="504"/>
      <c r="AK1" s="504"/>
      <c r="AL1" s="504"/>
      <c r="AM1" s="504"/>
      <c r="AN1" s="504"/>
      <c r="AO1" s="504"/>
      <c r="AP1" s="504"/>
    </row>
    <row r="2" spans="1:70" s="77" customFormat="1" ht="21" x14ac:dyDescent="0.4">
      <c r="A2" s="699" t="s">
        <v>311</v>
      </c>
      <c r="B2" s="699"/>
      <c r="C2" s="699"/>
      <c r="D2" s="699"/>
      <c r="E2" s="699"/>
      <c r="F2" s="699"/>
      <c r="G2" s="699"/>
      <c r="H2" s="699"/>
      <c r="I2" s="699"/>
      <c r="J2" s="699"/>
      <c r="K2" s="699"/>
      <c r="L2" s="699"/>
      <c r="M2" s="699"/>
      <c r="N2" s="699"/>
      <c r="O2" s="699"/>
      <c r="P2" s="699"/>
      <c r="Q2" s="699"/>
      <c r="R2" s="699"/>
      <c r="S2" s="699"/>
      <c r="T2" s="699"/>
      <c r="U2" s="699"/>
      <c r="V2" s="699"/>
      <c r="W2" s="699"/>
      <c r="X2" s="699"/>
      <c r="Y2" s="699"/>
      <c r="Z2" s="699"/>
      <c r="AA2" s="699"/>
      <c r="AB2" s="699"/>
      <c r="AC2" s="699"/>
      <c r="AD2" s="699"/>
      <c r="AE2" s="699"/>
      <c r="AF2" s="699"/>
      <c r="AG2" s="699"/>
      <c r="AH2" s="699"/>
      <c r="AI2" s="699"/>
      <c r="AJ2" s="699"/>
      <c r="AK2" s="699"/>
      <c r="AL2" s="661"/>
      <c r="AM2" s="661"/>
      <c r="AN2" s="661"/>
      <c r="AO2" s="661"/>
      <c r="AP2" s="661"/>
    </row>
    <row r="3" spans="1:70" s="77" customFormat="1" ht="23.25" customHeight="1" x14ac:dyDescent="0.4">
      <c r="A3" s="84"/>
      <c r="B3" s="700" t="s">
        <v>117</v>
      </c>
      <c r="C3" s="700"/>
      <c r="D3" s="700"/>
      <c r="E3" s="700"/>
      <c r="F3" s="700"/>
      <c r="G3" s="700"/>
      <c r="H3" s="700"/>
      <c r="I3" s="700"/>
      <c r="J3" s="700"/>
      <c r="K3" s="700"/>
      <c r="L3" s="700"/>
      <c r="M3" s="84"/>
      <c r="N3" s="84"/>
      <c r="O3" s="84"/>
      <c r="P3" s="84"/>
      <c r="Q3" s="84"/>
      <c r="R3" s="84"/>
      <c r="S3" s="84"/>
      <c r="T3" s="84"/>
      <c r="AA3" s="84"/>
      <c r="AB3" s="84"/>
      <c r="AC3" s="84"/>
      <c r="AD3" s="84"/>
      <c r="AE3" s="84"/>
      <c r="AF3" s="84"/>
      <c r="AG3" s="84"/>
      <c r="AH3" s="84"/>
      <c r="AI3" s="84"/>
      <c r="AJ3" s="84"/>
      <c r="AK3" s="84"/>
    </row>
    <row r="4" spans="1:70" s="77" customFormat="1" ht="16.5" x14ac:dyDescent="0.4">
      <c r="A4" s="84"/>
      <c r="B4" s="701" t="s">
        <v>80</v>
      </c>
      <c r="C4" s="701"/>
      <c r="D4" s="701"/>
      <c r="E4" s="701"/>
      <c r="F4" s="701"/>
      <c r="G4" s="701"/>
      <c r="H4" s="701"/>
      <c r="I4" s="701"/>
      <c r="J4" s="701"/>
      <c r="K4" s="701"/>
      <c r="L4" s="701"/>
      <c r="M4" s="84"/>
      <c r="N4" s="84"/>
      <c r="O4" s="84"/>
      <c r="P4" s="84"/>
      <c r="Q4" s="84"/>
      <c r="R4" s="84"/>
      <c r="S4" s="84"/>
      <c r="T4" s="84"/>
      <c r="AA4" s="84"/>
      <c r="AB4" s="84"/>
      <c r="AC4" s="84"/>
      <c r="AD4" s="84"/>
      <c r="AE4" s="84"/>
      <c r="AF4" s="84"/>
      <c r="AG4" s="84"/>
      <c r="AH4" s="84"/>
      <c r="AI4" s="84"/>
      <c r="AJ4" s="84"/>
      <c r="AK4" s="84"/>
    </row>
    <row r="5" spans="1:70" s="77" customFormat="1" ht="16.5" x14ac:dyDescent="0.4">
      <c r="D5" s="680" t="s">
        <v>230</v>
      </c>
      <c r="E5" s="680"/>
      <c r="F5" s="680"/>
      <c r="H5" s="684">
        <f>_nationality</f>
        <v>0</v>
      </c>
      <c r="I5" s="684"/>
      <c r="J5" s="684"/>
      <c r="K5" s="684"/>
      <c r="L5" s="684"/>
      <c r="M5" s="684"/>
      <c r="N5" s="684"/>
      <c r="O5" s="684"/>
      <c r="Q5" s="680" t="s">
        <v>231</v>
      </c>
      <c r="R5" s="680"/>
      <c r="S5" s="680"/>
      <c r="T5" s="627" t="str">
        <f xml:space="preserve">  _givenName&amp; "  " &amp; _familyName</f>
        <v xml:space="preserve">  </v>
      </c>
      <c r="U5" s="627"/>
      <c r="V5" s="627"/>
      <c r="W5" s="627"/>
      <c r="X5" s="627"/>
      <c r="Y5" s="627"/>
      <c r="Z5" s="627"/>
      <c r="AA5" s="627"/>
      <c r="AB5" s="627"/>
      <c r="AC5" s="627"/>
      <c r="AD5" s="627"/>
      <c r="AE5" s="627"/>
      <c r="AF5" s="627"/>
      <c r="AG5" s="627"/>
      <c r="AH5" s="627"/>
      <c r="AI5" s="627"/>
      <c r="AJ5" s="627"/>
      <c r="AK5" s="627"/>
      <c r="AL5" s="627"/>
      <c r="AM5" s="627"/>
      <c r="AN5" s="627"/>
      <c r="AO5" s="627"/>
    </row>
    <row r="6" spans="1:70" s="77" customFormat="1" ht="16.5" customHeight="1" x14ac:dyDescent="0.4">
      <c r="D6" s="681" t="s">
        <v>105</v>
      </c>
      <c r="E6" s="681"/>
      <c r="F6" s="681"/>
      <c r="H6" s="626"/>
      <c r="I6" s="626"/>
      <c r="J6" s="626"/>
      <c r="K6" s="626"/>
      <c r="L6" s="626"/>
      <c r="M6" s="626"/>
      <c r="N6" s="626"/>
      <c r="O6" s="626"/>
      <c r="Q6" s="682" t="s">
        <v>232</v>
      </c>
      <c r="R6" s="682"/>
      <c r="S6" s="682"/>
      <c r="T6" s="628"/>
      <c r="U6" s="628"/>
      <c r="V6" s="628"/>
      <c r="W6" s="628"/>
      <c r="X6" s="628"/>
      <c r="Y6" s="628"/>
      <c r="Z6" s="628"/>
      <c r="AA6" s="628"/>
      <c r="AB6" s="628"/>
      <c r="AC6" s="628"/>
      <c r="AD6" s="628"/>
      <c r="AE6" s="628"/>
      <c r="AF6" s="628"/>
      <c r="AG6" s="628"/>
      <c r="AH6" s="628"/>
      <c r="AI6" s="628"/>
      <c r="AJ6" s="628"/>
      <c r="AK6" s="628"/>
      <c r="AL6" s="628"/>
      <c r="AM6" s="628"/>
      <c r="AN6" s="628"/>
      <c r="AO6" s="628"/>
    </row>
    <row r="7" spans="1:70" s="77" customFormat="1" ht="16.5" x14ac:dyDescent="0.4">
      <c r="D7" s="683" t="s">
        <v>233</v>
      </c>
      <c r="E7" s="683"/>
      <c r="F7" s="683"/>
      <c r="H7" s="610">
        <f>_dateOfBirth</f>
        <v>0</v>
      </c>
      <c r="I7" s="610"/>
      <c r="J7" s="610"/>
      <c r="K7" s="610"/>
      <c r="L7" s="610"/>
      <c r="M7" s="610"/>
      <c r="N7" s="610"/>
      <c r="O7" s="610"/>
      <c r="Q7" s="697" t="s">
        <v>237</v>
      </c>
      <c r="R7" s="697"/>
      <c r="S7" s="697"/>
      <c r="T7" s="633">
        <f>_sex</f>
        <v>0</v>
      </c>
      <c r="U7" s="633"/>
      <c r="V7" s="633"/>
      <c r="W7" s="633"/>
      <c r="X7" s="633"/>
      <c r="Y7" s="633"/>
      <c r="Z7" s="633"/>
      <c r="AA7" s="633"/>
      <c r="AB7" s="633"/>
      <c r="AC7" s="100"/>
      <c r="AD7" s="100"/>
      <c r="AE7" s="100"/>
      <c r="AF7" s="100"/>
      <c r="AG7" s="100"/>
      <c r="AH7" s="100"/>
      <c r="AI7" s="100"/>
      <c r="AJ7" s="100"/>
      <c r="AK7" s="100"/>
      <c r="AL7" s="100"/>
      <c r="AM7" s="95"/>
      <c r="AN7" s="95"/>
    </row>
    <row r="8" spans="1:70" s="77" customFormat="1" ht="16.5" x14ac:dyDescent="0.25">
      <c r="D8" s="681" t="s">
        <v>234</v>
      </c>
      <c r="E8" s="681"/>
      <c r="F8" s="681"/>
      <c r="H8" s="611"/>
      <c r="I8" s="611"/>
      <c r="J8" s="611"/>
      <c r="K8" s="611"/>
      <c r="L8" s="611"/>
      <c r="M8" s="611"/>
      <c r="N8" s="611"/>
      <c r="O8" s="611"/>
      <c r="Q8" s="681" t="s">
        <v>132</v>
      </c>
      <c r="R8" s="681"/>
      <c r="S8" s="681"/>
      <c r="T8" s="626"/>
      <c r="U8" s="626"/>
      <c r="V8" s="626"/>
      <c r="W8" s="626"/>
      <c r="X8" s="626"/>
      <c r="Y8" s="626"/>
      <c r="Z8" s="626"/>
      <c r="AA8" s="626"/>
      <c r="AB8" s="626"/>
      <c r="AC8" s="100"/>
      <c r="AD8" s="100"/>
      <c r="AE8" s="100"/>
      <c r="AF8" s="100"/>
      <c r="AG8" s="100"/>
      <c r="AH8" s="100"/>
      <c r="AI8" s="100"/>
      <c r="AJ8" s="100"/>
      <c r="AK8" s="100"/>
      <c r="AL8" s="100"/>
      <c r="AM8" s="95"/>
      <c r="AN8" s="95"/>
    </row>
    <row r="9" spans="1:70" s="77" customFormat="1" ht="16.5" x14ac:dyDescent="0.4">
      <c r="A9" s="84"/>
      <c r="B9" s="85"/>
      <c r="C9" s="85"/>
      <c r="D9" s="85"/>
      <c r="E9" s="85"/>
      <c r="F9" s="85"/>
      <c r="G9" s="85"/>
      <c r="H9" s="85"/>
      <c r="I9" s="85"/>
      <c r="J9" s="85"/>
      <c r="K9" s="85"/>
      <c r="L9" s="85"/>
      <c r="M9" s="84"/>
      <c r="N9" s="84"/>
      <c r="O9" s="84"/>
      <c r="P9" s="84"/>
      <c r="Q9" s="84"/>
      <c r="R9" s="84"/>
      <c r="S9" s="84"/>
      <c r="T9" s="84"/>
      <c r="AA9" s="84"/>
      <c r="AB9" s="84"/>
      <c r="AC9" s="84"/>
      <c r="AD9" s="84"/>
      <c r="AE9" s="84"/>
      <c r="AF9" s="84"/>
      <c r="AG9" s="84"/>
      <c r="AH9" s="84"/>
      <c r="AI9" s="84"/>
      <c r="AJ9" s="84"/>
      <c r="AK9" s="84"/>
    </row>
    <row r="10" spans="1:70" s="88" customFormat="1" ht="36.75" customHeight="1" x14ac:dyDescent="0.4">
      <c r="A10" s="87"/>
      <c r="B10" s="87"/>
      <c r="C10" s="685" t="s">
        <v>309</v>
      </c>
      <c r="D10" s="685"/>
      <c r="E10" s="685"/>
      <c r="F10" s="685"/>
      <c r="G10" s="685"/>
      <c r="H10" s="685"/>
      <c r="I10" s="685"/>
      <c r="J10" s="685"/>
      <c r="K10" s="685"/>
      <c r="L10" s="685"/>
      <c r="M10" s="685"/>
      <c r="N10" s="685"/>
      <c r="O10" s="685"/>
      <c r="P10" s="685"/>
      <c r="Q10" s="685"/>
      <c r="R10" s="685"/>
      <c r="S10" s="685"/>
      <c r="T10" s="685"/>
      <c r="U10" s="685"/>
      <c r="V10" s="685"/>
      <c r="W10" s="685"/>
      <c r="X10" s="685"/>
      <c r="Y10" s="685"/>
      <c r="Z10" s="685"/>
      <c r="AA10" s="685"/>
      <c r="AB10" s="685"/>
      <c r="AC10" s="685"/>
      <c r="AD10" s="685"/>
      <c r="AE10" s="685"/>
      <c r="AF10" s="685"/>
      <c r="AG10" s="685"/>
      <c r="AH10" s="685"/>
      <c r="AI10" s="685"/>
      <c r="AJ10" s="685"/>
      <c r="AK10" s="685"/>
      <c r="AL10" s="685"/>
      <c r="AM10" s="685"/>
      <c r="AN10" s="113"/>
      <c r="AO10" s="113"/>
    </row>
    <row r="11" spans="1:70" s="88" customFormat="1" ht="16.5" x14ac:dyDescent="0.4">
      <c r="A11" s="87"/>
      <c r="B11" s="87"/>
      <c r="C11" s="686" t="s">
        <v>310</v>
      </c>
      <c r="D11" s="686"/>
      <c r="E11" s="686"/>
      <c r="F11" s="686"/>
      <c r="G11" s="686"/>
      <c r="H11" s="686"/>
      <c r="I11" s="686"/>
      <c r="J11" s="686"/>
      <c r="K11" s="686"/>
      <c r="L11" s="686"/>
      <c r="M11" s="686"/>
      <c r="N11" s="686"/>
      <c r="O11" s="686"/>
      <c r="P11" s="686"/>
      <c r="Q11" s="686"/>
      <c r="R11" s="686"/>
      <c r="S11" s="686"/>
      <c r="T11" s="686"/>
      <c r="U11" s="686"/>
      <c r="V11" s="686"/>
      <c r="W11" s="686"/>
      <c r="X11" s="686"/>
      <c r="Y11" s="686"/>
      <c r="Z11" s="686"/>
      <c r="AA11" s="686"/>
      <c r="AB11" s="686"/>
      <c r="AC11" s="686"/>
      <c r="AD11" s="686"/>
      <c r="AE11" s="686"/>
      <c r="AF11" s="686"/>
      <c r="AG11" s="686"/>
      <c r="AH11" s="686"/>
      <c r="AI11" s="686"/>
      <c r="AJ11" s="686"/>
      <c r="AK11" s="686"/>
      <c r="AL11" s="686"/>
      <c r="AM11" s="686"/>
      <c r="AN11" s="110"/>
      <c r="AO11" s="111"/>
    </row>
    <row r="12" spans="1:70" s="88" customFormat="1" ht="14.1" customHeight="1" x14ac:dyDescent="0.4">
      <c r="A12" s="87"/>
      <c r="B12" s="87"/>
      <c r="C12" s="686"/>
      <c r="D12" s="686"/>
      <c r="E12" s="686"/>
      <c r="F12" s="686"/>
      <c r="G12" s="686"/>
      <c r="H12" s="686"/>
      <c r="I12" s="686"/>
      <c r="J12" s="686"/>
      <c r="K12" s="686"/>
      <c r="L12" s="686"/>
      <c r="M12" s="686"/>
      <c r="N12" s="686"/>
      <c r="O12" s="686"/>
      <c r="P12" s="686"/>
      <c r="Q12" s="686"/>
      <c r="R12" s="686"/>
      <c r="S12" s="686"/>
      <c r="T12" s="686"/>
      <c r="U12" s="686"/>
      <c r="V12" s="686"/>
      <c r="W12" s="686"/>
      <c r="X12" s="686"/>
      <c r="Y12" s="686"/>
      <c r="Z12" s="686"/>
      <c r="AA12" s="686"/>
      <c r="AB12" s="686"/>
      <c r="AC12" s="686"/>
      <c r="AD12" s="686"/>
      <c r="AE12" s="686"/>
      <c r="AF12" s="686"/>
      <c r="AG12" s="686"/>
      <c r="AH12" s="686"/>
      <c r="AI12" s="686"/>
      <c r="AJ12" s="686"/>
      <c r="AK12" s="686"/>
      <c r="AL12" s="686"/>
      <c r="AM12" s="686"/>
    </row>
    <row r="13" spans="1:70" s="77" customFormat="1" ht="27.75" customHeight="1" x14ac:dyDescent="0.4">
      <c r="A13" s="692" t="s">
        <v>304</v>
      </c>
      <c r="B13" s="692"/>
      <c r="C13" s="692"/>
      <c r="D13" s="692"/>
      <c r="E13" s="692"/>
      <c r="F13" s="692"/>
      <c r="G13" s="692"/>
      <c r="H13" s="692"/>
      <c r="I13" s="692"/>
      <c r="J13" s="692"/>
      <c r="K13" s="692"/>
      <c r="L13" s="692"/>
      <c r="M13" s="692"/>
      <c r="N13" s="692"/>
      <c r="O13" s="692"/>
      <c r="P13" s="692"/>
      <c r="Q13" s="692"/>
      <c r="R13" s="692"/>
      <c r="S13" s="692"/>
      <c r="T13" s="692"/>
      <c r="U13" s="692"/>
      <c r="V13" s="692"/>
      <c r="W13" s="692"/>
      <c r="X13" s="692"/>
      <c r="Y13" s="692"/>
      <c r="Z13" s="692"/>
      <c r="AA13" s="692"/>
      <c r="AB13" s="692"/>
      <c r="AC13" s="692"/>
      <c r="AD13" s="692"/>
      <c r="AE13" s="692"/>
      <c r="AF13" s="692"/>
      <c r="AG13" s="692"/>
      <c r="AH13" s="692"/>
      <c r="AI13" s="692"/>
      <c r="AJ13" s="692"/>
      <c r="AK13" s="692"/>
      <c r="AL13" s="692"/>
      <c r="AM13" s="692"/>
      <c r="AN13" s="692"/>
      <c r="AO13" s="692"/>
      <c r="AP13" s="692"/>
    </row>
    <row r="14" spans="1:70" s="77" customFormat="1" ht="30" customHeight="1" x14ac:dyDescent="0.4">
      <c r="A14" s="689">
        <v>1</v>
      </c>
      <c r="B14" s="690"/>
      <c r="C14" s="691" t="s">
        <v>410</v>
      </c>
      <c r="D14" s="674"/>
      <c r="E14" s="674"/>
      <c r="F14" s="674"/>
      <c r="G14" s="674"/>
      <c r="H14" s="674"/>
      <c r="I14" s="674"/>
      <c r="J14" s="674"/>
      <c r="K14" s="674"/>
      <c r="L14" s="674"/>
      <c r="M14" s="674"/>
      <c r="N14" s="674"/>
      <c r="O14" s="674"/>
      <c r="P14" s="674"/>
      <c r="Q14" s="674"/>
      <c r="R14" s="674"/>
      <c r="S14" s="674"/>
      <c r="T14" s="674"/>
      <c r="U14" s="674"/>
      <c r="V14" s="674"/>
      <c r="W14" s="674"/>
      <c r="X14" s="674"/>
      <c r="Y14" s="674"/>
      <c r="Z14" s="674"/>
      <c r="AA14" s="674"/>
      <c r="AB14" s="674"/>
      <c r="AC14" s="674"/>
      <c r="AD14" s="674"/>
      <c r="AE14" s="674"/>
      <c r="AF14" s="674"/>
      <c r="AG14" s="674"/>
      <c r="AH14" s="674"/>
      <c r="AI14" s="674"/>
      <c r="AJ14" s="674"/>
      <c r="AK14" s="674"/>
      <c r="AL14" s="674"/>
      <c r="AM14" s="674"/>
      <c r="AN14" s="674"/>
      <c r="AO14" s="674"/>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row>
    <row r="15" spans="1:70" s="77" customFormat="1" ht="22.15" customHeight="1" x14ac:dyDescent="0.4">
      <c r="A15" s="94"/>
      <c r="C15" s="695" t="s">
        <v>413</v>
      </c>
      <c r="D15" s="695"/>
      <c r="E15" s="695"/>
      <c r="F15" s="695"/>
      <c r="G15" s="695"/>
      <c r="H15" s="695"/>
      <c r="I15" s="695"/>
      <c r="J15" s="695"/>
      <c r="K15" s="695"/>
      <c r="L15" s="695"/>
      <c r="M15" s="695"/>
      <c r="N15" s="695"/>
      <c r="O15" s="695"/>
      <c r="P15" s="695"/>
      <c r="Q15" s="695"/>
      <c r="R15" s="695"/>
      <c r="S15" s="695"/>
      <c r="T15" s="695"/>
      <c r="U15" s="695"/>
      <c r="V15" s="695"/>
      <c r="W15" s="695"/>
      <c r="X15" s="695"/>
      <c r="Y15" s="695"/>
      <c r="Z15" s="695"/>
      <c r="AA15" s="695"/>
      <c r="AB15" s="695"/>
      <c r="AC15" s="695"/>
      <c r="AD15" s="695"/>
      <c r="AE15" s="695"/>
      <c r="AF15" s="695"/>
      <c r="AG15" s="695"/>
      <c r="AH15" s="695"/>
      <c r="AI15" s="695"/>
      <c r="AJ15" s="695"/>
      <c r="AK15" s="695"/>
      <c r="AL15" s="695"/>
      <c r="AM15" s="695"/>
      <c r="AN15" s="695"/>
      <c r="AO15" s="695"/>
    </row>
    <row r="16" spans="1:70" s="77" customFormat="1" ht="9" customHeight="1" x14ac:dyDescent="0.4">
      <c r="A16" s="94"/>
      <c r="C16" s="672"/>
      <c r="D16" s="661"/>
      <c r="E16" s="661"/>
      <c r="F16" s="661"/>
      <c r="G16" s="661"/>
      <c r="H16" s="661"/>
      <c r="I16" s="661"/>
      <c r="J16" s="661"/>
      <c r="K16" s="661"/>
      <c r="L16" s="661"/>
      <c r="M16" s="661"/>
      <c r="N16" s="661"/>
      <c r="O16" s="661"/>
      <c r="P16" s="661"/>
      <c r="Q16" s="661"/>
      <c r="R16" s="661"/>
      <c r="S16" s="661"/>
      <c r="T16" s="661"/>
      <c r="U16" s="661"/>
      <c r="V16" s="661"/>
      <c r="W16" s="661"/>
      <c r="X16" s="661"/>
      <c r="Y16" s="661"/>
      <c r="Z16" s="661"/>
      <c r="AA16" s="661"/>
      <c r="AB16" s="661"/>
      <c r="AC16" s="661"/>
      <c r="AD16" s="661"/>
      <c r="AE16" s="661"/>
      <c r="AF16" s="661"/>
      <c r="AG16" s="661"/>
      <c r="AH16" s="661"/>
      <c r="AI16" s="661"/>
      <c r="AK16" s="94"/>
    </row>
    <row r="17" spans="1:71" s="82" customFormat="1" ht="104.25" customHeight="1" x14ac:dyDescent="0.25">
      <c r="B17" s="649">
        <f>EntrySheet!C119</f>
        <v>0</v>
      </c>
      <c r="C17" s="650"/>
      <c r="D17" s="650"/>
      <c r="E17" s="650"/>
      <c r="F17" s="650"/>
      <c r="G17" s="650"/>
      <c r="H17" s="650"/>
      <c r="I17" s="650"/>
      <c r="J17" s="650"/>
      <c r="K17" s="650"/>
      <c r="L17" s="650"/>
      <c r="M17" s="650"/>
      <c r="N17" s="650"/>
      <c r="O17" s="650"/>
      <c r="P17" s="650"/>
      <c r="Q17" s="650"/>
      <c r="R17" s="650"/>
      <c r="S17" s="650"/>
      <c r="T17" s="650"/>
      <c r="U17" s="650"/>
      <c r="V17" s="650"/>
      <c r="W17" s="650"/>
      <c r="X17" s="650"/>
      <c r="Y17" s="650"/>
      <c r="Z17" s="650"/>
      <c r="AA17" s="650"/>
      <c r="AB17" s="650"/>
      <c r="AC17" s="650"/>
      <c r="AD17" s="650"/>
      <c r="AE17" s="650"/>
      <c r="AF17" s="650"/>
      <c r="AG17" s="650"/>
      <c r="AH17" s="650"/>
      <c r="AI17" s="650"/>
      <c r="AJ17" s="650"/>
      <c r="AK17" s="650"/>
      <c r="AL17" s="650"/>
      <c r="AM17" s="650"/>
      <c r="AN17" s="650"/>
      <c r="AO17" s="651"/>
    </row>
    <row r="18" spans="1:71" s="77" customFormat="1" ht="12.75" customHeight="1" x14ac:dyDescent="0.4"/>
    <row r="19" spans="1:71" s="77" customFormat="1" ht="15.75" customHeight="1" x14ac:dyDescent="0.4">
      <c r="A19" s="689">
        <v>2</v>
      </c>
      <c r="B19" s="690"/>
      <c r="C19" s="693" t="s">
        <v>305</v>
      </c>
      <c r="D19" s="674"/>
      <c r="E19" s="674"/>
      <c r="F19" s="674"/>
      <c r="G19" s="674"/>
      <c r="H19" s="674"/>
      <c r="I19" s="694" t="s">
        <v>106</v>
      </c>
      <c r="J19" s="661"/>
      <c r="K19" s="661"/>
      <c r="L19" s="661"/>
      <c r="M19" s="661"/>
      <c r="N19" s="661"/>
      <c r="O19" s="661"/>
      <c r="P19" s="661"/>
      <c r="Q19" s="661"/>
      <c r="W19" s="96"/>
      <c r="X19" s="97"/>
      <c r="Y19" s="52"/>
      <c r="Z19" s="52"/>
      <c r="AA19" s="52"/>
      <c r="AB19" s="52"/>
      <c r="AC19" s="52"/>
      <c r="AD19" s="52"/>
      <c r="AE19" s="52"/>
      <c r="AF19" s="52"/>
      <c r="AG19" s="52"/>
      <c r="AH19" s="52"/>
      <c r="AI19" s="52"/>
      <c r="AJ19" s="52"/>
      <c r="AK19" s="52"/>
      <c r="AL19" s="52"/>
    </row>
    <row r="20" spans="1:71" s="77" customFormat="1" ht="24.75" customHeight="1" x14ac:dyDescent="0.25">
      <c r="B20" s="655" t="s">
        <v>306</v>
      </c>
      <c r="C20" s="688"/>
      <c r="D20" s="687" t="str">
        <f>_sponsorName&amp;"は、上記の者の日本滞在について、下記の通り経費支弁することを誓約いたします。"</f>
        <v>は、上記の者の日本滞在について、下記の通り経費支弁することを誓約いたします。</v>
      </c>
      <c r="E20" s="687"/>
      <c r="F20" s="687"/>
      <c r="G20" s="687"/>
      <c r="H20" s="687"/>
      <c r="I20" s="687"/>
      <c r="J20" s="687"/>
      <c r="K20" s="687"/>
      <c r="L20" s="687"/>
      <c r="M20" s="687"/>
      <c r="N20" s="687"/>
      <c r="O20" s="687"/>
      <c r="P20" s="687"/>
      <c r="Q20" s="687"/>
      <c r="R20" s="687"/>
      <c r="S20" s="687"/>
      <c r="T20" s="687"/>
      <c r="U20" s="687"/>
      <c r="V20" s="687"/>
      <c r="W20" s="687"/>
      <c r="X20" s="687"/>
      <c r="Y20" s="687"/>
      <c r="Z20" s="687"/>
      <c r="AA20" s="687"/>
      <c r="AB20" s="687"/>
      <c r="AC20" s="687"/>
      <c r="AD20" s="687"/>
      <c r="AE20" s="687"/>
      <c r="AF20" s="687"/>
      <c r="AG20" s="687"/>
      <c r="AH20" s="687"/>
      <c r="AI20" s="687"/>
      <c r="AJ20" s="687"/>
      <c r="AK20" s="687"/>
      <c r="AL20" s="687"/>
      <c r="AM20" s="687"/>
      <c r="AN20" s="687"/>
      <c r="AO20" s="83"/>
    </row>
    <row r="21" spans="1:71" s="77" customFormat="1" ht="33" customHeight="1" x14ac:dyDescent="0.25">
      <c r="B21" s="670" t="s">
        <v>312</v>
      </c>
      <c r="C21" s="670"/>
      <c r="D21" s="670"/>
      <c r="E21" s="670"/>
      <c r="F21" s="670"/>
      <c r="G21" s="670"/>
      <c r="H21" s="670"/>
      <c r="I21" s="670"/>
      <c r="J21" s="670"/>
      <c r="K21" s="670"/>
      <c r="L21" s="670"/>
      <c r="M21" s="670"/>
      <c r="N21" s="670"/>
      <c r="O21" s="670"/>
      <c r="P21" s="670"/>
      <c r="Q21" s="670"/>
      <c r="R21" s="670"/>
      <c r="S21" s="670"/>
      <c r="T21" s="670"/>
      <c r="U21" s="670"/>
      <c r="V21" s="670"/>
      <c r="W21" s="670"/>
      <c r="X21" s="670"/>
      <c r="Y21" s="670"/>
      <c r="Z21" s="670"/>
      <c r="AA21" s="670"/>
      <c r="AB21" s="670"/>
      <c r="AC21" s="670"/>
      <c r="AD21" s="670"/>
      <c r="AE21" s="670"/>
      <c r="AF21" s="670"/>
      <c r="AG21" s="670"/>
      <c r="AH21" s="670"/>
      <c r="AI21" s="670"/>
      <c r="AJ21" s="670"/>
      <c r="AK21" s="670"/>
      <c r="AL21" s="670"/>
      <c r="AM21" s="670"/>
      <c r="AN21" s="670"/>
      <c r="AO21" s="114"/>
    </row>
    <row r="22" spans="1:71" s="77" customFormat="1" ht="61.5" customHeight="1" x14ac:dyDescent="0.4">
      <c r="B22" s="698" t="str">
        <f>CONCATENATE("I,",_sponsorName," hereby pledge to pay the following expenses during the above-mentioned applicant's stay in Japan.","#At the time of applying for extension of period of stay, I will submit the copies of the documents such as the remittance certificate or the deposit passbook in the applicant's name, which proves that all the expenses have been paid.")</f>
        <v>I, hereby pledge to pay the following expenses during the above-mentioned applicant's stay in Japan.#At the time of applying for extension of period of stay, I will submit the copies of the documents such as the remittance certificate or the deposit passbook in the applicant's name, which proves that all the expenses have been paid.</v>
      </c>
      <c r="C22" s="698"/>
      <c r="D22" s="698"/>
      <c r="E22" s="698"/>
      <c r="F22" s="698"/>
      <c r="G22" s="698"/>
      <c r="H22" s="698"/>
      <c r="I22" s="698"/>
      <c r="J22" s="698"/>
      <c r="K22" s="698"/>
      <c r="L22" s="698"/>
      <c r="M22" s="698"/>
      <c r="N22" s="698"/>
      <c r="O22" s="698"/>
      <c r="P22" s="698"/>
      <c r="Q22" s="698"/>
      <c r="R22" s="698"/>
      <c r="S22" s="698"/>
      <c r="T22" s="698"/>
      <c r="U22" s="698"/>
      <c r="V22" s="698"/>
      <c r="W22" s="698"/>
      <c r="X22" s="698"/>
      <c r="Y22" s="698"/>
      <c r="Z22" s="698"/>
      <c r="AA22" s="698"/>
      <c r="AB22" s="698"/>
      <c r="AC22" s="698"/>
      <c r="AD22" s="698"/>
      <c r="AE22" s="698"/>
      <c r="AF22" s="698"/>
      <c r="AG22" s="698"/>
      <c r="AH22" s="698"/>
      <c r="AI22" s="698"/>
      <c r="AJ22" s="698"/>
      <c r="AK22" s="698"/>
      <c r="AL22" s="698"/>
      <c r="AM22" s="698"/>
      <c r="AN22" s="698"/>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row>
    <row r="23" spans="1:71" s="77" customFormat="1" ht="13.5" customHeight="1" x14ac:dyDescent="0.4">
      <c r="B23" s="102"/>
      <c r="D23" s="672"/>
      <c r="E23" s="661"/>
      <c r="F23" s="661"/>
      <c r="G23" s="661"/>
      <c r="H23" s="661"/>
      <c r="I23" s="661"/>
      <c r="J23" s="47"/>
      <c r="V23" s="47"/>
      <c r="W23" s="47"/>
      <c r="X23" s="47"/>
      <c r="Y23" s="47"/>
      <c r="Z23" s="47"/>
      <c r="AA23" s="47"/>
      <c r="AB23" s="47"/>
      <c r="AC23" s="47"/>
      <c r="AD23" s="47"/>
      <c r="AE23" s="47"/>
      <c r="AF23" s="47"/>
      <c r="AG23" s="47"/>
      <c r="AH23" s="47"/>
      <c r="AI23" s="47"/>
      <c r="AJ23" s="47"/>
    </row>
    <row r="24" spans="1:71" s="82" customFormat="1" ht="22.5" customHeight="1" x14ac:dyDescent="0.3">
      <c r="B24" s="671">
        <v>1</v>
      </c>
      <c r="C24" s="671"/>
      <c r="D24" s="648" t="s">
        <v>317</v>
      </c>
      <c r="E24" s="648"/>
      <c r="F24" s="648"/>
      <c r="G24" s="648"/>
      <c r="H24" s="648"/>
      <c r="I24" s="648"/>
      <c r="J24" s="648"/>
      <c r="K24" s="648"/>
      <c r="L24" s="648"/>
      <c r="M24" s="648"/>
      <c r="N24" s="667">
        <f>EntrySheet!C117</f>
        <v>0</v>
      </c>
      <c r="O24" s="667"/>
      <c r="P24" s="667"/>
      <c r="Q24" s="667"/>
      <c r="R24" s="667"/>
      <c r="S24" s="667"/>
      <c r="T24" s="667"/>
      <c r="U24" s="667"/>
      <c r="V24" s="667"/>
      <c r="W24" s="667"/>
      <c r="X24" s="667"/>
      <c r="Y24" s="667"/>
      <c r="Z24" s="667"/>
      <c r="AA24" s="667"/>
      <c r="AB24" s="667"/>
      <c r="AC24" s="667"/>
      <c r="AD24" s="91"/>
      <c r="AE24" s="91"/>
      <c r="AF24" s="91"/>
      <c r="AG24" s="91"/>
      <c r="AH24" s="91"/>
      <c r="AI24" s="91"/>
      <c r="AJ24" s="91"/>
    </row>
    <row r="25" spans="1:71" s="82" customFormat="1" ht="22.5" customHeight="1" x14ac:dyDescent="0.3">
      <c r="B25" s="671">
        <v>2</v>
      </c>
      <c r="C25" s="671"/>
      <c r="D25" s="657" t="s">
        <v>316</v>
      </c>
      <c r="E25" s="658"/>
      <c r="F25" s="658"/>
      <c r="G25" s="658"/>
      <c r="H25" s="658"/>
      <c r="I25" s="658"/>
      <c r="J25" s="658"/>
      <c r="K25" s="658"/>
      <c r="L25" s="673"/>
      <c r="M25" s="673"/>
      <c r="N25" s="657" t="s">
        <v>307</v>
      </c>
      <c r="O25" s="674"/>
      <c r="P25" s="674"/>
      <c r="Q25" s="674"/>
      <c r="R25" s="674"/>
      <c r="S25" s="661"/>
      <c r="T25" s="666">
        <f>EntrySheet!C118</f>
        <v>0</v>
      </c>
      <c r="U25" s="666"/>
      <c r="V25" s="666"/>
      <c r="W25" s="666"/>
      <c r="X25" s="666"/>
      <c r="Y25" s="666"/>
      <c r="Z25" s="666"/>
      <c r="AA25" s="666"/>
      <c r="AB25" s="666"/>
      <c r="AC25" s="666"/>
    </row>
    <row r="26" spans="1:71" s="82" customFormat="1" ht="22.5" customHeight="1" x14ac:dyDescent="0.25">
      <c r="B26" s="671">
        <v>3</v>
      </c>
      <c r="C26" s="671"/>
      <c r="D26" s="116" t="s">
        <v>315</v>
      </c>
      <c r="E26" s="107"/>
      <c r="F26" s="107"/>
      <c r="G26" s="107"/>
      <c r="H26" s="107"/>
      <c r="I26" s="107"/>
      <c r="J26" s="99"/>
      <c r="K26" s="119"/>
      <c r="L26" s="119"/>
      <c r="M26" s="119"/>
      <c r="N26" s="119"/>
      <c r="O26" s="119"/>
      <c r="P26" s="119"/>
      <c r="Q26" s="119"/>
      <c r="R26" s="119"/>
      <c r="S26" s="119"/>
      <c r="T26" s="119"/>
      <c r="U26" s="119"/>
      <c r="V26" s="119"/>
      <c r="W26" s="119"/>
      <c r="X26" s="119"/>
      <c r="Y26" s="119"/>
      <c r="Z26" s="119"/>
      <c r="AA26" s="119"/>
      <c r="AB26" s="119"/>
      <c r="AC26" s="119"/>
      <c r="AD26" s="119"/>
      <c r="AE26" s="119"/>
      <c r="AF26" s="107"/>
      <c r="AG26" s="107"/>
      <c r="AH26" s="116"/>
      <c r="AI26" s="118"/>
      <c r="AJ26" s="118"/>
      <c r="AK26" s="116"/>
      <c r="AL26" s="116"/>
    </row>
    <row r="27" spans="1:71" s="106" customFormat="1" ht="12.75" customHeight="1" x14ac:dyDescent="0.25">
      <c r="D27" s="678" t="s">
        <v>205</v>
      </c>
      <c r="E27" s="679"/>
      <c r="F27" s="679"/>
      <c r="G27" s="679"/>
      <c r="H27" s="679"/>
      <c r="I27" s="679"/>
      <c r="J27" s="679"/>
      <c r="K27" s="679"/>
      <c r="L27" s="679"/>
      <c r="M27" s="679"/>
      <c r="N27" s="679"/>
      <c r="O27" s="679"/>
      <c r="P27" s="679"/>
      <c r="Q27" s="679"/>
      <c r="R27" s="679"/>
      <c r="S27" s="679"/>
      <c r="T27" s="679"/>
      <c r="U27" s="679"/>
      <c r="V27" s="679"/>
      <c r="W27" s="679"/>
      <c r="X27" s="679"/>
      <c r="Y27" s="679"/>
      <c r="Z27" s="679"/>
      <c r="AA27" s="679"/>
      <c r="AB27" s="679"/>
      <c r="AC27" s="661"/>
      <c r="AD27" s="661"/>
      <c r="AE27" s="661"/>
      <c r="AF27" s="48"/>
      <c r="AG27" s="48"/>
      <c r="AH27" s="48"/>
    </row>
    <row r="28" spans="1:71" s="77" customFormat="1" ht="108.75" customHeight="1" x14ac:dyDescent="0.4">
      <c r="B28" s="649">
        <f>EntrySheet!C121</f>
        <v>0</v>
      </c>
      <c r="C28" s="650"/>
      <c r="D28" s="650"/>
      <c r="E28" s="650"/>
      <c r="F28" s="650"/>
      <c r="G28" s="650"/>
      <c r="H28" s="650"/>
      <c r="I28" s="650"/>
      <c r="J28" s="650"/>
      <c r="K28" s="650"/>
      <c r="L28" s="650"/>
      <c r="M28" s="650"/>
      <c r="N28" s="650"/>
      <c r="O28" s="650"/>
      <c r="P28" s="650"/>
      <c r="Q28" s="650"/>
      <c r="R28" s="650"/>
      <c r="S28" s="650"/>
      <c r="T28" s="650"/>
      <c r="U28" s="650"/>
      <c r="V28" s="650"/>
      <c r="W28" s="650"/>
      <c r="X28" s="650"/>
      <c r="Y28" s="650"/>
      <c r="Z28" s="650"/>
      <c r="AA28" s="650"/>
      <c r="AB28" s="650"/>
      <c r="AC28" s="650"/>
      <c r="AD28" s="650"/>
      <c r="AE28" s="650"/>
      <c r="AF28" s="650"/>
      <c r="AG28" s="650"/>
      <c r="AH28" s="650"/>
      <c r="AI28" s="650"/>
      <c r="AJ28" s="650"/>
      <c r="AK28" s="650"/>
      <c r="AL28" s="650"/>
      <c r="AM28" s="650"/>
      <c r="AN28" s="650"/>
      <c r="AO28" s="651"/>
    </row>
    <row r="29" spans="1:71" s="77" customFormat="1" ht="27" customHeight="1" x14ac:dyDescent="0.3">
      <c r="B29" s="120" t="s">
        <v>319</v>
      </c>
      <c r="C29" s="121"/>
      <c r="D29" s="121"/>
      <c r="E29" s="121"/>
      <c r="F29" s="121"/>
      <c r="G29" s="91"/>
      <c r="H29" s="122"/>
      <c r="I29" s="91"/>
      <c r="J29" s="91"/>
      <c r="K29" s="91"/>
      <c r="L29" s="91"/>
      <c r="M29" s="91"/>
      <c r="N29" s="91"/>
      <c r="O29" s="91"/>
      <c r="P29" s="108"/>
      <c r="Q29" s="108"/>
      <c r="R29" s="108"/>
      <c r="S29" s="120"/>
      <c r="T29" s="120"/>
      <c r="U29" s="120"/>
      <c r="V29" s="120"/>
      <c r="W29" s="655"/>
      <c r="X29" s="636"/>
      <c r="Y29" s="636"/>
      <c r="Z29" s="636"/>
      <c r="AA29" s="636"/>
      <c r="AB29" s="636"/>
      <c r="AC29" s="120"/>
      <c r="AD29" s="120"/>
      <c r="AE29" s="120"/>
      <c r="AF29" s="120"/>
      <c r="AG29" s="120"/>
      <c r="AH29" s="120"/>
      <c r="AI29" s="120"/>
      <c r="AJ29" s="120"/>
      <c r="AK29" s="120"/>
      <c r="AL29" s="120"/>
      <c r="AM29" s="120"/>
      <c r="AN29" s="120"/>
    </row>
    <row r="30" spans="1:71" s="82" customFormat="1" ht="24.75" customHeight="1" x14ac:dyDescent="0.3">
      <c r="B30" s="103" t="s">
        <v>33</v>
      </c>
      <c r="C30" s="105"/>
      <c r="D30" s="654">
        <f>_sponsorName</f>
        <v>0</v>
      </c>
      <c r="E30" s="654"/>
      <c r="F30" s="654"/>
      <c r="G30" s="654"/>
      <c r="H30" s="654"/>
      <c r="I30" s="654"/>
      <c r="J30" s="654"/>
      <c r="K30" s="654"/>
      <c r="L30" s="654"/>
      <c r="M30" s="654"/>
      <c r="N30" s="654"/>
      <c r="O30" s="654"/>
      <c r="P30" s="654"/>
      <c r="Q30" s="654"/>
      <c r="R30" s="654"/>
      <c r="S30" s="654"/>
      <c r="T30" s="654"/>
      <c r="U30" s="654"/>
      <c r="V30" s="654"/>
      <c r="W30" s="654"/>
      <c r="X30" s="654"/>
      <c r="Y30" s="654"/>
      <c r="AA30" s="648" t="s">
        <v>324</v>
      </c>
      <c r="AB30" s="648"/>
      <c r="AC30" s="648"/>
      <c r="AD30" s="648"/>
      <c r="AE30" s="648"/>
      <c r="AF30" s="648"/>
      <c r="AG30" s="653">
        <f ca="1">OFFSET(_sponsorName,1,0)</f>
        <v>0</v>
      </c>
      <c r="AH30" s="653"/>
      <c r="AI30" s="653"/>
      <c r="AJ30" s="653"/>
      <c r="AK30" s="653"/>
      <c r="AL30" s="653"/>
      <c r="AM30" s="653"/>
      <c r="AN30" s="653"/>
    </row>
    <row r="31" spans="1:71" s="106" customFormat="1" x14ac:dyDescent="0.2">
      <c r="B31" s="696" t="s">
        <v>321</v>
      </c>
      <c r="C31" s="661"/>
      <c r="D31" s="661"/>
      <c r="E31" s="661"/>
      <c r="F31" s="661"/>
      <c r="AA31" s="93" t="s">
        <v>83</v>
      </c>
      <c r="AB31" s="124"/>
      <c r="AC31" s="124"/>
      <c r="AD31" s="124"/>
      <c r="AE31" s="125"/>
      <c r="AF31" s="125"/>
      <c r="AG31" s="125"/>
      <c r="AH31" s="125"/>
      <c r="AI31" s="125"/>
      <c r="AJ31" s="125"/>
      <c r="AK31" s="125"/>
      <c r="AL31" s="125"/>
      <c r="AM31" s="125"/>
      <c r="AN31" s="86"/>
    </row>
    <row r="32" spans="1:71" ht="21" customHeight="1" x14ac:dyDescent="0.25">
      <c r="B32" s="657" t="s">
        <v>35</v>
      </c>
      <c r="C32" s="658"/>
      <c r="D32" s="659">
        <f ca="1">OFFSET(_sponsorName,3,0)</f>
        <v>0</v>
      </c>
      <c r="E32" s="659"/>
      <c r="F32" s="659"/>
      <c r="G32" s="659"/>
      <c r="H32" s="659"/>
      <c r="I32" s="659"/>
      <c r="J32" s="659"/>
      <c r="K32" s="659"/>
      <c r="L32" s="659"/>
      <c r="M32" s="659"/>
      <c r="N32" s="659"/>
      <c r="O32" s="659"/>
      <c r="P32" s="659"/>
      <c r="Q32" s="659"/>
      <c r="R32" s="659"/>
      <c r="S32" s="659"/>
      <c r="T32" s="659"/>
      <c r="U32" s="659"/>
      <c r="V32" s="659"/>
      <c r="W32" s="659"/>
      <c r="X32" s="659"/>
      <c r="Y32" s="659"/>
      <c r="AA32" s="675" t="s">
        <v>308</v>
      </c>
      <c r="AB32" s="658"/>
      <c r="AC32" s="676">
        <f ca="1">OFFSET(_sponsorName,4,0)</f>
        <v>0</v>
      </c>
      <c r="AD32" s="676"/>
      <c r="AE32" s="676"/>
      <c r="AF32" s="676"/>
      <c r="AG32" s="676"/>
      <c r="AH32" s="676"/>
      <c r="AI32" s="676"/>
      <c r="AJ32" s="676"/>
      <c r="AK32" s="677"/>
      <c r="AL32" s="677"/>
      <c r="AM32" s="677"/>
      <c r="AN32" s="677"/>
    </row>
    <row r="33" spans="2:40" ht="16.5" x14ac:dyDescent="0.25">
      <c r="B33" s="660" t="s">
        <v>81</v>
      </c>
      <c r="C33" s="661"/>
      <c r="D33" s="661"/>
      <c r="E33" s="661"/>
      <c r="F33" s="661"/>
      <c r="G33" s="109"/>
      <c r="H33" s="109"/>
      <c r="I33" s="109"/>
      <c r="J33" s="109"/>
      <c r="K33" s="109"/>
      <c r="L33" s="109"/>
      <c r="M33" s="109"/>
      <c r="N33" s="109"/>
      <c r="O33" s="109"/>
      <c r="P33" s="109"/>
      <c r="Q33" s="104"/>
      <c r="R33" s="104"/>
      <c r="S33" s="109"/>
      <c r="T33" s="109"/>
      <c r="U33" s="109"/>
      <c r="V33" s="109"/>
      <c r="W33" s="109"/>
      <c r="X33" s="109"/>
      <c r="Y33" s="109"/>
      <c r="AA33" s="660" t="s">
        <v>82</v>
      </c>
      <c r="AB33" s="661"/>
      <c r="AC33" s="661"/>
      <c r="AD33" s="661"/>
      <c r="AE33" s="109"/>
      <c r="AF33" s="109"/>
      <c r="AG33" s="109"/>
      <c r="AH33" s="109"/>
      <c r="AI33" s="109"/>
      <c r="AJ33" s="109"/>
      <c r="AK33" s="86"/>
      <c r="AL33" s="86"/>
      <c r="AM33" s="86"/>
      <c r="AN33" s="86"/>
    </row>
    <row r="34" spans="2:40" s="83" customFormat="1" ht="18.75" customHeight="1" x14ac:dyDescent="0.25">
      <c r="B34" s="657" t="s">
        <v>322</v>
      </c>
      <c r="C34" s="658"/>
      <c r="D34" s="659">
        <f ca="1">OFFSET(_sponsorName,5,0)</f>
        <v>0</v>
      </c>
      <c r="E34" s="659"/>
      <c r="F34" s="659"/>
      <c r="G34" s="659"/>
      <c r="H34" s="659"/>
      <c r="I34" s="659"/>
      <c r="J34" s="659"/>
      <c r="K34" s="659"/>
      <c r="L34" s="659"/>
      <c r="M34" s="659"/>
      <c r="N34" s="659"/>
      <c r="O34" s="659"/>
      <c r="P34" s="659"/>
      <c r="Q34" s="659"/>
      <c r="R34" s="659"/>
      <c r="S34" s="659"/>
      <c r="T34" s="659"/>
      <c r="U34" s="659"/>
      <c r="V34" s="659"/>
      <c r="W34" s="659"/>
      <c r="X34" s="659"/>
      <c r="Y34" s="659"/>
      <c r="AA34" s="655" t="s">
        <v>102</v>
      </c>
      <c r="AB34" s="655"/>
      <c r="AC34" s="655"/>
      <c r="AD34" s="655"/>
      <c r="AE34" s="655"/>
      <c r="AF34" s="669">
        <f>_annualIncome</f>
        <v>0</v>
      </c>
      <c r="AG34" s="669"/>
      <c r="AH34" s="669"/>
      <c r="AI34" s="669"/>
      <c r="AJ34" s="669"/>
      <c r="AK34" s="669"/>
      <c r="AL34" s="669"/>
      <c r="AM34" s="669"/>
      <c r="AN34" s="669"/>
    </row>
    <row r="35" spans="2:40" s="83" customFormat="1" ht="18.75" customHeight="1" x14ac:dyDescent="0.25">
      <c r="B35" s="660" t="s">
        <v>323</v>
      </c>
      <c r="C35" s="661"/>
      <c r="D35" s="661"/>
      <c r="E35" s="661"/>
      <c r="F35" s="661"/>
      <c r="G35" s="133"/>
      <c r="H35" s="133"/>
      <c r="I35" s="133"/>
      <c r="J35" s="133"/>
      <c r="K35" s="133"/>
      <c r="L35" s="133"/>
      <c r="M35" s="133"/>
      <c r="N35" s="133"/>
      <c r="O35" s="133"/>
      <c r="P35" s="133"/>
      <c r="Q35" s="133"/>
      <c r="R35" s="133"/>
      <c r="S35" s="133"/>
      <c r="T35" s="133"/>
      <c r="U35" s="133"/>
      <c r="V35" s="133"/>
      <c r="W35" s="133"/>
      <c r="X35" s="133"/>
      <c r="Y35" s="133"/>
      <c r="AA35" s="656" t="s">
        <v>361</v>
      </c>
      <c r="AB35" s="656"/>
      <c r="AC35" s="656"/>
      <c r="AD35" s="656"/>
      <c r="AE35" s="656"/>
      <c r="AF35" s="668">
        <f ca="1">OFFSET(_annualIncome,1,0)</f>
        <v>0</v>
      </c>
      <c r="AG35" s="668"/>
      <c r="AH35" s="668"/>
      <c r="AI35" s="668"/>
      <c r="AJ35" s="668"/>
      <c r="AK35" s="668"/>
      <c r="AL35" s="668"/>
      <c r="AM35" s="668"/>
      <c r="AN35" s="668"/>
    </row>
    <row r="36" spans="2:40" s="135" customFormat="1" ht="18.75" customHeight="1" x14ac:dyDescent="0.25">
      <c r="B36" s="136"/>
      <c r="N36" s="133"/>
      <c r="O36" s="133"/>
      <c r="P36" s="133"/>
      <c r="Q36" s="133"/>
      <c r="R36" s="133"/>
      <c r="S36" s="133"/>
      <c r="T36" s="133"/>
      <c r="U36" s="133"/>
      <c r="V36" s="133"/>
      <c r="W36" s="133"/>
      <c r="X36" s="133"/>
      <c r="Y36" s="133"/>
      <c r="AA36" s="144"/>
      <c r="AB36" s="144"/>
      <c r="AC36" s="144"/>
      <c r="AD36" s="144"/>
      <c r="AE36" s="144"/>
      <c r="AF36" s="161"/>
      <c r="AG36" s="161"/>
      <c r="AH36" s="161"/>
      <c r="AI36" s="161"/>
      <c r="AJ36" s="161"/>
      <c r="AK36" s="161"/>
      <c r="AL36" s="161"/>
      <c r="AM36" s="161"/>
      <c r="AN36" s="161"/>
    </row>
    <row r="37" spans="2:40" s="83" customFormat="1" ht="18.75" customHeight="1" x14ac:dyDescent="0.25">
      <c r="B37" s="83" t="s">
        <v>407</v>
      </c>
      <c r="E37" s="165"/>
      <c r="F37" s="165"/>
      <c r="G37" s="165"/>
      <c r="H37" s="165"/>
      <c r="J37" s="165"/>
      <c r="K37" s="165"/>
      <c r="M37" s="165"/>
      <c r="N37" s="165"/>
      <c r="P37" s="665" t="s">
        <v>405</v>
      </c>
      <c r="Q37" s="665"/>
      <c r="R37" s="665"/>
      <c r="S37" s="665"/>
      <c r="T37" s="665"/>
      <c r="U37" s="662"/>
      <c r="V37" s="662"/>
      <c r="W37" s="662"/>
      <c r="X37" s="662"/>
      <c r="Y37" s="662"/>
      <c r="Z37" s="662"/>
      <c r="AA37" s="662"/>
      <c r="AB37" s="662"/>
      <c r="AC37" s="662"/>
      <c r="AD37" s="662"/>
      <c r="AE37" s="662"/>
      <c r="AF37" s="662"/>
      <c r="AG37" s="662"/>
      <c r="AH37" s="662"/>
      <c r="AI37" s="662"/>
      <c r="AJ37" s="662"/>
      <c r="AK37" s="662"/>
      <c r="AL37" s="662"/>
      <c r="AM37" s="662"/>
      <c r="AN37" s="662"/>
    </row>
    <row r="38" spans="2:40" s="91" customFormat="1" ht="16.5" thickBot="1" x14ac:dyDescent="0.3">
      <c r="B38" s="142" t="s">
        <v>406</v>
      </c>
      <c r="C38" s="142"/>
      <c r="D38" s="142"/>
      <c r="E38" s="652"/>
      <c r="F38" s="652"/>
      <c r="G38" s="652"/>
      <c r="H38" s="652"/>
      <c r="I38" s="91" t="s">
        <v>67</v>
      </c>
      <c r="J38" s="190"/>
      <c r="K38" s="190"/>
      <c r="L38" s="91" t="s">
        <v>68</v>
      </c>
      <c r="M38" s="190"/>
      <c r="N38" s="190"/>
      <c r="O38" s="91" t="s">
        <v>69</v>
      </c>
      <c r="P38" s="664" t="s">
        <v>97</v>
      </c>
      <c r="Q38" s="664"/>
      <c r="R38" s="664"/>
      <c r="S38" s="664"/>
      <c r="T38" s="664"/>
      <c r="U38" s="663"/>
      <c r="V38" s="663"/>
      <c r="W38" s="663"/>
      <c r="X38" s="663"/>
      <c r="Y38" s="663"/>
      <c r="Z38" s="663"/>
      <c r="AA38" s="663"/>
      <c r="AB38" s="663"/>
      <c r="AC38" s="663"/>
      <c r="AD38" s="663"/>
      <c r="AE38" s="663"/>
      <c r="AF38" s="663"/>
      <c r="AG38" s="663"/>
      <c r="AH38" s="663"/>
      <c r="AI38" s="663"/>
      <c r="AJ38" s="663"/>
      <c r="AK38" s="663"/>
      <c r="AL38" s="663"/>
      <c r="AM38" s="663"/>
      <c r="AN38" s="663"/>
    </row>
    <row r="39" spans="2:40" s="123" customFormat="1" ht="18.75" customHeight="1" thickTop="1" x14ac:dyDescent="0.4">
      <c r="B39" s="51" t="s">
        <v>320</v>
      </c>
      <c r="C39" s="127"/>
      <c r="D39" s="127"/>
      <c r="E39" s="127"/>
      <c r="F39" s="53"/>
      <c r="G39" s="53"/>
      <c r="H39" s="53"/>
      <c r="I39" s="53" t="s">
        <v>54</v>
      </c>
      <c r="J39" s="53"/>
      <c r="K39" s="53"/>
      <c r="L39" s="53" t="s">
        <v>55</v>
      </c>
      <c r="M39" s="92"/>
      <c r="N39" s="92"/>
      <c r="O39" s="53" t="s">
        <v>56</v>
      </c>
      <c r="Q39" s="51" t="s">
        <v>408</v>
      </c>
      <c r="R39" s="54"/>
      <c r="S39" s="98"/>
      <c r="T39" s="98"/>
      <c r="U39" s="128"/>
      <c r="V39" s="128"/>
    </row>
  </sheetData>
  <sheetProtection sheet="1" objects="1" scenarios="1"/>
  <mergeCells count="64">
    <mergeCell ref="B26:C26"/>
    <mergeCell ref="B31:F31"/>
    <mergeCell ref="A1:AP1"/>
    <mergeCell ref="B33:F33"/>
    <mergeCell ref="AA33:AD33"/>
    <mergeCell ref="W29:AB29"/>
    <mergeCell ref="T5:AO6"/>
    <mergeCell ref="Q7:S7"/>
    <mergeCell ref="Q8:S8"/>
    <mergeCell ref="B22:AN22"/>
    <mergeCell ref="A2:AP2"/>
    <mergeCell ref="B3:L3"/>
    <mergeCell ref="B4:L4"/>
    <mergeCell ref="C16:AI16"/>
    <mergeCell ref="T7:AB8"/>
    <mergeCell ref="D8:F8"/>
    <mergeCell ref="C10:AM10"/>
    <mergeCell ref="C11:AM12"/>
    <mergeCell ref="D20:AN20"/>
    <mergeCell ref="H7:O8"/>
    <mergeCell ref="B20:C20"/>
    <mergeCell ref="B17:AO17"/>
    <mergeCell ref="A14:B14"/>
    <mergeCell ref="C14:AO14"/>
    <mergeCell ref="A13:AP13"/>
    <mergeCell ref="A19:B19"/>
    <mergeCell ref="C19:H19"/>
    <mergeCell ref="I19:Q19"/>
    <mergeCell ref="C15:AO15"/>
    <mergeCell ref="D5:F5"/>
    <mergeCell ref="Q5:S5"/>
    <mergeCell ref="D6:F6"/>
    <mergeCell ref="Q6:S6"/>
    <mergeCell ref="D7:F7"/>
    <mergeCell ref="H5:O6"/>
    <mergeCell ref="T25:AC25"/>
    <mergeCell ref="N24:AC24"/>
    <mergeCell ref="AF35:AN35"/>
    <mergeCell ref="AF34:AN34"/>
    <mergeCell ref="B21:AN21"/>
    <mergeCell ref="D24:M24"/>
    <mergeCell ref="B25:C25"/>
    <mergeCell ref="D23:I23"/>
    <mergeCell ref="B24:C24"/>
    <mergeCell ref="D25:M25"/>
    <mergeCell ref="N25:S25"/>
    <mergeCell ref="AA32:AB32"/>
    <mergeCell ref="AC32:AN32"/>
    <mergeCell ref="D27:AE27"/>
    <mergeCell ref="B32:C32"/>
    <mergeCell ref="D32:Y32"/>
    <mergeCell ref="AA30:AF30"/>
    <mergeCell ref="B28:AO28"/>
    <mergeCell ref="E38:H38"/>
    <mergeCell ref="AG30:AN30"/>
    <mergeCell ref="D30:Y30"/>
    <mergeCell ref="AA34:AE34"/>
    <mergeCell ref="AA35:AE35"/>
    <mergeCell ref="B34:C34"/>
    <mergeCell ref="D34:Y34"/>
    <mergeCell ref="B35:F35"/>
    <mergeCell ref="U37:AN38"/>
    <mergeCell ref="P38:T38"/>
    <mergeCell ref="P37:T37"/>
  </mergeCells>
  <phoneticPr fontId="1"/>
  <conditionalFormatting sqref="B28:AO28">
    <cfRule type="expression" dxfId="10" priority="6">
      <formula>ISBLANK($B$17)</formula>
    </cfRule>
  </conditionalFormatting>
  <conditionalFormatting sqref="B17:AO17">
    <cfRule type="expression" dxfId="9" priority="5">
      <formula>ISBLANK($B$17)</formula>
    </cfRule>
  </conditionalFormatting>
  <conditionalFormatting sqref="B30:AN35">
    <cfRule type="expression" dxfId="8" priority="3">
      <formula>B30=0</formula>
    </cfRule>
  </conditionalFormatting>
  <conditionalFormatting sqref="A17:AO28">
    <cfRule type="expression" dxfId="7" priority="2">
      <formula>A17=0</formula>
    </cfRule>
  </conditionalFormatting>
  <conditionalFormatting sqref="H5:O8 T5:AO8">
    <cfRule type="expression" dxfId="6" priority="1">
      <formula>XEZ5=0</formula>
    </cfRule>
  </conditionalFormatting>
  <pageMargins left="0.7" right="0.7" top="0.75" bottom="0.75" header="0.3" footer="0.3"/>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3D73D-237E-435D-9609-7DC35E20A1D8}">
  <sheetPr>
    <tabColor rgb="FF00B0F0"/>
  </sheetPr>
  <dimension ref="A1:AM18"/>
  <sheetViews>
    <sheetView showGridLines="0" view="pageBreakPreview" zoomScaleNormal="100" zoomScaleSheetLayoutView="100" workbookViewId="0">
      <selection activeCell="B10" sqref="B10:AI10"/>
    </sheetView>
    <sheetView showGridLines="0" workbookViewId="1">
      <selection activeCell="AC8" sqref="AC8"/>
    </sheetView>
  </sheetViews>
  <sheetFormatPr defaultColWidth="2.375" defaultRowHeight="14.25" x14ac:dyDescent="0.4"/>
  <cols>
    <col min="1" max="2" width="2.25" style="76" customWidth="1"/>
    <col min="3" max="35" width="2.25" style="95" customWidth="1"/>
    <col min="36" max="36" width="3.25" style="95" customWidth="1"/>
    <col min="37" max="37" width="1.125" style="95" customWidth="1"/>
    <col min="38" max="38" width="1.875" style="95" customWidth="1"/>
    <col min="39" max="39" width="2.75" style="95" customWidth="1"/>
    <col min="40" max="40" width="2.375" style="95" customWidth="1"/>
    <col min="41" max="16384" width="2.375" style="95"/>
  </cols>
  <sheetData>
    <row r="1" spans="1:39" ht="24" x14ac:dyDescent="0.4">
      <c r="A1" s="647" t="s">
        <v>328</v>
      </c>
      <c r="B1" s="647"/>
      <c r="C1" s="647"/>
      <c r="D1" s="647"/>
      <c r="E1" s="647"/>
      <c r="F1" s="647"/>
      <c r="G1" s="647"/>
      <c r="H1" s="647"/>
      <c r="I1" s="647"/>
      <c r="J1" s="647"/>
      <c r="K1" s="647"/>
      <c r="L1" s="647"/>
      <c r="M1" s="647"/>
      <c r="N1" s="647"/>
      <c r="O1" s="647"/>
      <c r="P1" s="647"/>
      <c r="Q1" s="647"/>
      <c r="R1" s="647"/>
      <c r="S1" s="647"/>
      <c r="T1" s="647"/>
      <c r="U1" s="647"/>
      <c r="V1" s="647"/>
      <c r="W1" s="647"/>
      <c r="X1" s="647"/>
      <c r="Y1" s="647"/>
      <c r="Z1" s="647"/>
      <c r="AA1" s="647"/>
      <c r="AB1" s="647"/>
      <c r="AC1" s="647"/>
      <c r="AD1" s="647"/>
      <c r="AE1" s="647"/>
      <c r="AF1" s="647"/>
      <c r="AG1" s="647"/>
      <c r="AH1" s="647"/>
      <c r="AI1" s="647"/>
    </row>
    <row r="2" spans="1:39" ht="16.5" x14ac:dyDescent="0.25">
      <c r="A2" s="646" t="s">
        <v>327</v>
      </c>
      <c r="B2" s="646"/>
      <c r="C2" s="646"/>
      <c r="D2" s="646"/>
      <c r="E2" s="646"/>
      <c r="F2" s="646"/>
      <c r="G2" s="646"/>
      <c r="H2" s="646"/>
      <c r="I2" s="646"/>
      <c r="J2" s="646"/>
      <c r="K2" s="646"/>
      <c r="L2" s="646"/>
      <c r="M2" s="646"/>
      <c r="N2" s="646"/>
      <c r="O2" s="646"/>
      <c r="P2" s="646"/>
      <c r="Q2" s="646"/>
      <c r="R2" s="646"/>
      <c r="S2" s="646"/>
      <c r="T2" s="646"/>
      <c r="U2" s="646"/>
      <c r="V2" s="646"/>
      <c r="W2" s="646"/>
      <c r="X2" s="646"/>
      <c r="Y2" s="646"/>
      <c r="Z2" s="646"/>
      <c r="AA2" s="646"/>
      <c r="AB2" s="646"/>
      <c r="AC2" s="646"/>
      <c r="AD2" s="646"/>
      <c r="AE2" s="646"/>
      <c r="AF2" s="646"/>
      <c r="AG2" s="646"/>
      <c r="AH2" s="646"/>
      <c r="AI2" s="646"/>
      <c r="AJ2" s="80"/>
      <c r="AK2" s="80"/>
      <c r="AL2" s="79"/>
      <c r="AM2" s="79"/>
    </row>
    <row r="3" spans="1:39" ht="27.75" customHeight="1" x14ac:dyDescent="0.25">
      <c r="A3" s="95"/>
      <c r="B3" s="703" t="s">
        <v>330</v>
      </c>
      <c r="C3" s="703"/>
      <c r="D3" s="703"/>
      <c r="E3" s="703"/>
      <c r="F3" s="703"/>
      <c r="G3" s="703"/>
      <c r="H3" s="703"/>
      <c r="I3" s="703"/>
      <c r="J3" s="703"/>
      <c r="K3" s="703"/>
      <c r="L3" s="703"/>
      <c r="M3" s="703"/>
      <c r="N3" s="703"/>
      <c r="O3" s="703"/>
      <c r="P3" s="703"/>
      <c r="Q3" s="703"/>
      <c r="R3" s="703"/>
      <c r="S3" s="703"/>
      <c r="T3" s="703"/>
      <c r="U3" s="703"/>
      <c r="V3" s="703"/>
      <c r="W3" s="703"/>
      <c r="X3" s="703"/>
      <c r="Y3" s="703"/>
      <c r="Z3" s="703"/>
      <c r="AA3" s="703"/>
      <c r="AB3" s="703"/>
      <c r="AC3" s="703"/>
      <c r="AD3" s="703"/>
      <c r="AE3" s="703"/>
      <c r="AF3" s="703"/>
      <c r="AG3" s="703"/>
      <c r="AH3" s="703"/>
      <c r="AI3" s="703"/>
      <c r="AJ3" s="80"/>
      <c r="AK3" s="80"/>
      <c r="AL3" s="79"/>
      <c r="AM3" s="79"/>
    </row>
    <row r="4" spans="1:39" ht="18" customHeight="1" x14ac:dyDescent="0.35">
      <c r="A4" s="71"/>
      <c r="B4" s="71"/>
      <c r="C4" s="621" t="s">
        <v>230</v>
      </c>
      <c r="D4" s="621"/>
      <c r="E4" s="621"/>
      <c r="F4" s="625">
        <f>_nationality</f>
        <v>0</v>
      </c>
      <c r="G4" s="625"/>
      <c r="H4" s="625"/>
      <c r="I4" s="625"/>
      <c r="J4" s="625"/>
      <c r="K4" s="625"/>
      <c r="L4" s="621" t="s">
        <v>231</v>
      </c>
      <c r="M4" s="621"/>
      <c r="N4" s="621"/>
      <c r="O4" s="627" t="str">
        <f xml:space="preserve">  _givenName&amp; "  " &amp; _familyName</f>
        <v xml:space="preserve">  </v>
      </c>
      <c r="P4" s="627"/>
      <c r="Q4" s="627"/>
      <c r="R4" s="627"/>
      <c r="S4" s="627"/>
      <c r="T4" s="627"/>
      <c r="U4" s="627"/>
      <c r="V4" s="627"/>
      <c r="W4" s="627"/>
      <c r="X4" s="627"/>
      <c r="Y4" s="627"/>
      <c r="Z4" s="627"/>
      <c r="AA4" s="627"/>
      <c r="AB4" s="627"/>
      <c r="AC4" s="627"/>
      <c r="AD4" s="627"/>
      <c r="AE4" s="627"/>
      <c r="AF4" s="627"/>
      <c r="AG4" s="627"/>
      <c r="AI4" s="71"/>
      <c r="AJ4" s="80"/>
      <c r="AK4" s="80"/>
      <c r="AL4" s="79"/>
      <c r="AM4" s="79"/>
    </row>
    <row r="5" spans="1:39" ht="16.5" customHeight="1" x14ac:dyDescent="0.25">
      <c r="A5" s="71"/>
      <c r="B5" s="71"/>
      <c r="C5" s="609" t="s">
        <v>105</v>
      </c>
      <c r="D5" s="609"/>
      <c r="E5" s="609"/>
      <c r="F5" s="626"/>
      <c r="G5" s="626"/>
      <c r="H5" s="626"/>
      <c r="I5" s="626"/>
      <c r="J5" s="626"/>
      <c r="K5" s="626"/>
      <c r="L5" s="609" t="s">
        <v>232</v>
      </c>
      <c r="M5" s="609"/>
      <c r="N5" s="609"/>
      <c r="O5" s="628"/>
      <c r="P5" s="628"/>
      <c r="Q5" s="628"/>
      <c r="R5" s="628"/>
      <c r="S5" s="628"/>
      <c r="T5" s="628"/>
      <c r="U5" s="628"/>
      <c r="V5" s="628"/>
      <c r="W5" s="628"/>
      <c r="X5" s="628"/>
      <c r="Y5" s="628"/>
      <c r="Z5" s="628"/>
      <c r="AA5" s="628"/>
      <c r="AB5" s="628"/>
      <c r="AC5" s="628"/>
      <c r="AD5" s="628"/>
      <c r="AE5" s="628"/>
      <c r="AF5" s="628"/>
      <c r="AG5" s="628"/>
      <c r="AI5" s="71"/>
      <c r="AJ5" s="80"/>
      <c r="AK5" s="80"/>
      <c r="AL5" s="79"/>
      <c r="AM5" s="79"/>
    </row>
    <row r="6" spans="1:39" ht="18" customHeight="1" x14ac:dyDescent="0.35">
      <c r="A6" s="71"/>
      <c r="B6" s="71"/>
      <c r="C6" s="615" t="s">
        <v>233</v>
      </c>
      <c r="D6" s="615"/>
      <c r="E6" s="615"/>
      <c r="F6" s="610">
        <f>_dateOfBirth</f>
        <v>0</v>
      </c>
      <c r="G6" s="610"/>
      <c r="H6" s="610"/>
      <c r="I6" s="610"/>
      <c r="J6" s="610"/>
      <c r="K6" s="610"/>
      <c r="M6" s="632" t="s">
        <v>237</v>
      </c>
      <c r="N6" s="632"/>
      <c r="O6" s="633">
        <f>_sex</f>
        <v>0</v>
      </c>
      <c r="P6" s="633"/>
      <c r="Q6" s="633"/>
      <c r="R6" s="633"/>
      <c r="S6" s="633"/>
      <c r="T6" s="633"/>
      <c r="U6" s="633"/>
      <c r="V6" s="633"/>
      <c r="W6" s="633"/>
      <c r="AL6" s="79"/>
      <c r="AM6" s="79"/>
    </row>
    <row r="7" spans="1:39" ht="16.5" customHeight="1" x14ac:dyDescent="0.25">
      <c r="A7" s="71"/>
      <c r="B7" s="71"/>
      <c r="C7" s="609" t="s">
        <v>234</v>
      </c>
      <c r="D7" s="609"/>
      <c r="E7" s="609"/>
      <c r="F7" s="611"/>
      <c r="G7" s="611"/>
      <c r="H7" s="611"/>
      <c r="I7" s="611"/>
      <c r="J7" s="611"/>
      <c r="K7" s="611"/>
      <c r="M7" s="609" t="s">
        <v>132</v>
      </c>
      <c r="N7" s="609"/>
      <c r="O7" s="626"/>
      <c r="P7" s="626"/>
      <c r="Q7" s="626"/>
      <c r="R7" s="626"/>
      <c r="S7" s="626"/>
      <c r="T7" s="626"/>
      <c r="U7" s="626"/>
      <c r="V7" s="626"/>
      <c r="W7" s="626"/>
      <c r="AL7" s="79"/>
      <c r="AM7" s="79"/>
    </row>
    <row r="8" spans="1:39" ht="16.5" x14ac:dyDescent="0.25">
      <c r="A8" s="71"/>
      <c r="B8" s="71"/>
      <c r="C8" s="71"/>
      <c r="D8" s="71"/>
      <c r="E8" s="71"/>
      <c r="F8" s="71"/>
      <c r="G8" s="71"/>
      <c r="H8" s="71"/>
      <c r="I8" s="71"/>
      <c r="J8" s="71"/>
      <c r="K8" s="71"/>
      <c r="L8" s="71"/>
      <c r="M8" s="71"/>
      <c r="N8" s="71"/>
      <c r="O8" s="71"/>
      <c r="P8" s="71"/>
      <c r="Q8" s="71"/>
      <c r="R8" s="71"/>
      <c r="S8" s="71"/>
      <c r="T8" s="71"/>
      <c r="U8" s="71"/>
      <c r="V8" s="71"/>
      <c r="W8" s="71"/>
      <c r="X8" s="71"/>
      <c r="Y8" s="80"/>
      <c r="Z8" s="80"/>
      <c r="AA8" s="79"/>
      <c r="AB8" s="79"/>
      <c r="AL8" s="79"/>
      <c r="AM8" s="79"/>
    </row>
    <row r="9" spans="1:39" ht="16.5" x14ac:dyDescent="0.25">
      <c r="A9" s="129">
        <v>1</v>
      </c>
      <c r="B9" s="84" t="s">
        <v>329</v>
      </c>
      <c r="C9" s="75"/>
      <c r="D9" s="78"/>
      <c r="E9" s="78"/>
      <c r="F9" s="78"/>
      <c r="G9" s="75"/>
      <c r="H9" s="75"/>
      <c r="I9" s="75"/>
      <c r="J9" s="75"/>
      <c r="K9" s="75"/>
      <c r="L9" s="75"/>
      <c r="M9" s="75"/>
      <c r="N9" s="75"/>
      <c r="O9" s="75"/>
      <c r="P9" s="75"/>
      <c r="Q9" s="75"/>
      <c r="R9" s="75"/>
      <c r="S9" s="75"/>
      <c r="T9" s="75"/>
      <c r="U9" s="75"/>
      <c r="V9" s="75"/>
      <c r="W9" s="75"/>
      <c r="X9" s="75"/>
      <c r="Y9" s="75"/>
      <c r="Z9" s="75"/>
      <c r="AA9" s="77"/>
      <c r="AB9" s="77"/>
      <c r="AC9" s="77"/>
      <c r="AD9" s="77"/>
      <c r="AE9" s="77"/>
      <c r="AF9" s="77"/>
      <c r="AG9" s="77"/>
      <c r="AH9" s="77"/>
      <c r="AI9" s="77"/>
      <c r="AL9" s="79"/>
      <c r="AM9" s="79"/>
    </row>
    <row r="10" spans="1:39" ht="46.9" customHeight="1" x14ac:dyDescent="0.4">
      <c r="A10" s="129"/>
      <c r="B10" s="702" t="s">
        <v>411</v>
      </c>
      <c r="C10" s="702"/>
      <c r="D10" s="702"/>
      <c r="E10" s="702"/>
      <c r="F10" s="702"/>
      <c r="G10" s="702"/>
      <c r="H10" s="702"/>
      <c r="I10" s="702"/>
      <c r="J10" s="702"/>
      <c r="K10" s="702"/>
      <c r="L10" s="702"/>
      <c r="M10" s="702"/>
      <c r="N10" s="702"/>
      <c r="O10" s="702"/>
      <c r="P10" s="702"/>
      <c r="Q10" s="702"/>
      <c r="R10" s="702"/>
      <c r="S10" s="702"/>
      <c r="T10" s="702"/>
      <c r="U10" s="702"/>
      <c r="V10" s="702"/>
      <c r="W10" s="702"/>
      <c r="X10" s="702"/>
      <c r="Y10" s="702"/>
      <c r="Z10" s="702"/>
      <c r="AA10" s="702"/>
      <c r="AB10" s="702"/>
      <c r="AC10" s="702"/>
      <c r="AD10" s="702"/>
      <c r="AE10" s="702"/>
      <c r="AF10" s="702"/>
      <c r="AG10" s="702"/>
      <c r="AH10" s="702"/>
      <c r="AI10" s="702"/>
    </row>
    <row r="11" spans="1:39" ht="200.1" customHeight="1" x14ac:dyDescent="0.25">
      <c r="A11" s="79"/>
      <c r="B11" s="79"/>
      <c r="C11" s="704">
        <f>_引受経緯</f>
        <v>0</v>
      </c>
      <c r="D11" s="705"/>
      <c r="E11" s="705"/>
      <c r="F11" s="705"/>
      <c r="G11" s="705"/>
      <c r="H11" s="705"/>
      <c r="I11" s="705"/>
      <c r="J11" s="705"/>
      <c r="K11" s="705"/>
      <c r="L11" s="705"/>
      <c r="M11" s="705"/>
      <c r="N11" s="705"/>
      <c r="O11" s="705"/>
      <c r="P11" s="705"/>
      <c r="Q11" s="705"/>
      <c r="R11" s="705"/>
      <c r="S11" s="705"/>
      <c r="T11" s="705"/>
      <c r="U11" s="705"/>
      <c r="V11" s="705"/>
      <c r="W11" s="705"/>
      <c r="X11" s="705"/>
      <c r="Y11" s="705"/>
      <c r="Z11" s="705"/>
      <c r="AA11" s="705"/>
      <c r="AB11" s="705"/>
      <c r="AC11" s="705"/>
      <c r="AD11" s="705"/>
      <c r="AE11" s="705"/>
      <c r="AF11" s="705"/>
      <c r="AG11" s="705"/>
      <c r="AH11" s="705"/>
      <c r="AI11" s="706"/>
      <c r="AJ11" s="80"/>
      <c r="AK11" s="80"/>
      <c r="AL11" s="79"/>
      <c r="AM11" s="79"/>
    </row>
    <row r="12" spans="1:39" ht="16.5" x14ac:dyDescent="0.25">
      <c r="A12" s="129">
        <v>2</v>
      </c>
      <c r="B12" s="84" t="s">
        <v>331</v>
      </c>
      <c r="C12" s="75"/>
      <c r="D12" s="78"/>
      <c r="E12" s="78"/>
      <c r="F12" s="78"/>
      <c r="G12" s="75"/>
      <c r="H12" s="75"/>
      <c r="I12" s="75"/>
      <c r="J12" s="75"/>
      <c r="K12" s="75"/>
      <c r="L12" s="75"/>
      <c r="M12" s="75"/>
      <c r="N12" s="75"/>
      <c r="O12" s="75"/>
      <c r="P12" s="75"/>
      <c r="Q12" s="75"/>
      <c r="R12" s="75"/>
      <c r="S12" s="75"/>
      <c r="T12" s="75"/>
      <c r="U12" s="75"/>
      <c r="V12" s="75"/>
      <c r="W12" s="75"/>
      <c r="X12" s="75"/>
      <c r="Y12" s="75"/>
      <c r="Z12" s="75"/>
      <c r="AA12" s="77"/>
      <c r="AB12" s="77"/>
      <c r="AC12" s="77"/>
      <c r="AD12" s="77"/>
      <c r="AE12" s="77"/>
      <c r="AF12" s="77"/>
      <c r="AG12" s="77"/>
      <c r="AH12" s="77"/>
      <c r="AI12" s="77"/>
      <c r="AJ12" s="80"/>
      <c r="AK12" s="80"/>
      <c r="AL12" s="79"/>
      <c r="AM12" s="79"/>
    </row>
    <row r="13" spans="1:39" ht="15.75" x14ac:dyDescent="0.25">
      <c r="A13" s="129"/>
      <c r="B13" s="707" t="s">
        <v>332</v>
      </c>
      <c r="C13" s="707"/>
      <c r="D13" s="707"/>
      <c r="E13" s="707"/>
      <c r="F13" s="707"/>
      <c r="G13" s="707"/>
      <c r="H13" s="707"/>
      <c r="I13" s="707"/>
      <c r="J13" s="707"/>
      <c r="K13" s="707"/>
      <c r="L13" s="707"/>
      <c r="M13" s="707"/>
      <c r="N13" s="707"/>
      <c r="O13" s="707"/>
      <c r="P13" s="707"/>
      <c r="Q13" s="707"/>
      <c r="R13" s="707"/>
      <c r="S13" s="707"/>
      <c r="T13" s="707"/>
      <c r="U13" s="707"/>
      <c r="V13" s="707"/>
      <c r="W13" s="707"/>
      <c r="X13" s="707"/>
      <c r="Y13" s="707"/>
      <c r="Z13" s="707"/>
      <c r="AA13" s="707"/>
      <c r="AB13" s="707"/>
      <c r="AC13" s="707"/>
      <c r="AD13" s="707"/>
      <c r="AE13" s="707"/>
      <c r="AF13" s="707"/>
      <c r="AG13" s="707"/>
      <c r="AH13" s="707"/>
      <c r="AI13" s="707"/>
      <c r="AJ13" s="80"/>
      <c r="AK13" s="80"/>
      <c r="AL13" s="79"/>
      <c r="AM13" s="79"/>
    </row>
    <row r="14" spans="1:39" ht="15.75" x14ac:dyDescent="0.25">
      <c r="A14" s="129"/>
      <c r="B14" s="95"/>
      <c r="C14" s="95" t="s">
        <v>318</v>
      </c>
      <c r="AJ14" s="80"/>
      <c r="AK14" s="80"/>
      <c r="AL14" s="79"/>
      <c r="AM14" s="79"/>
    </row>
    <row r="15" spans="1:39" ht="191.25" customHeight="1" x14ac:dyDescent="0.25">
      <c r="A15" s="79"/>
      <c r="B15" s="79"/>
      <c r="C15" s="704">
        <f>_経費支弁方法</f>
        <v>0</v>
      </c>
      <c r="D15" s="705"/>
      <c r="E15" s="705"/>
      <c r="F15" s="705"/>
      <c r="G15" s="705"/>
      <c r="H15" s="705"/>
      <c r="I15" s="705"/>
      <c r="J15" s="705"/>
      <c r="K15" s="705"/>
      <c r="L15" s="705"/>
      <c r="M15" s="705"/>
      <c r="N15" s="705"/>
      <c r="O15" s="705"/>
      <c r="P15" s="705"/>
      <c r="Q15" s="705"/>
      <c r="R15" s="705"/>
      <c r="S15" s="705"/>
      <c r="T15" s="705"/>
      <c r="U15" s="705"/>
      <c r="V15" s="705"/>
      <c r="W15" s="705"/>
      <c r="X15" s="705"/>
      <c r="Y15" s="705"/>
      <c r="Z15" s="705"/>
      <c r="AA15" s="705"/>
      <c r="AB15" s="705"/>
      <c r="AC15" s="705"/>
      <c r="AD15" s="705"/>
      <c r="AE15" s="705"/>
      <c r="AF15" s="705"/>
      <c r="AG15" s="705"/>
      <c r="AH15" s="705"/>
      <c r="AI15" s="706"/>
      <c r="AJ15" s="80"/>
      <c r="AK15" s="80"/>
      <c r="AL15" s="79"/>
      <c r="AM15" s="79"/>
    </row>
    <row r="16" spans="1:39" ht="19.5" customHeight="1" x14ac:dyDescent="0.25">
      <c r="A16" s="79"/>
      <c r="B16" s="79"/>
      <c r="C16" s="79"/>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79"/>
      <c r="AM16" s="79"/>
    </row>
    <row r="17" spans="1:39" ht="16.5" x14ac:dyDescent="0.25">
      <c r="A17" s="79"/>
      <c r="B17" s="79"/>
      <c r="C17" s="103" t="s">
        <v>116</v>
      </c>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0"/>
      <c r="AK17" s="80"/>
      <c r="AL17" s="79"/>
      <c r="AM17" s="79"/>
    </row>
    <row r="18" spans="1:39" ht="53.25" customHeight="1" x14ac:dyDescent="0.25">
      <c r="A18" s="79"/>
      <c r="B18" s="79"/>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03"/>
      <c r="AK18" s="103"/>
      <c r="AL18" s="79"/>
      <c r="AM18" s="79"/>
    </row>
  </sheetData>
  <sheetProtection sheet="1" objects="1" scenarios="1"/>
  <mergeCells count="19">
    <mergeCell ref="A1:AI1"/>
    <mergeCell ref="A2:AI2"/>
    <mergeCell ref="C4:E4"/>
    <mergeCell ref="F4:K5"/>
    <mergeCell ref="L4:N4"/>
    <mergeCell ref="O4:AG5"/>
    <mergeCell ref="C5:E5"/>
    <mergeCell ref="L5:N5"/>
    <mergeCell ref="B10:AI10"/>
    <mergeCell ref="B3:AI3"/>
    <mergeCell ref="C11:AI11"/>
    <mergeCell ref="B13:AI13"/>
    <mergeCell ref="C15:AI15"/>
    <mergeCell ref="C6:E6"/>
    <mergeCell ref="F6:K7"/>
    <mergeCell ref="M6:N6"/>
    <mergeCell ref="O6:W7"/>
    <mergeCell ref="C7:E7"/>
    <mergeCell ref="M7:N7"/>
  </mergeCells>
  <phoneticPr fontId="13"/>
  <conditionalFormatting sqref="C11:AI11 C15:AI15">
    <cfRule type="expression" dxfId="5" priority="4">
      <formula>ISBLANK($C11)</formula>
    </cfRule>
  </conditionalFormatting>
  <conditionalFormatting sqref="O4:AG7 F4:K7">
    <cfRule type="expression" dxfId="4" priority="3">
      <formula>F4=0</formula>
    </cfRule>
  </conditionalFormatting>
  <conditionalFormatting sqref="C11:AI11">
    <cfRule type="expression" dxfId="3" priority="2">
      <formula>$C$11=0</formula>
    </cfRule>
  </conditionalFormatting>
  <conditionalFormatting sqref="C15:AI15">
    <cfRule type="expression" dxfId="2" priority="1">
      <formula>$C$15=0</formula>
    </cfRule>
  </conditionalFormatting>
  <pageMargins left="0.7" right="0.7" top="0.75" bottom="0.75" header="0.3" footer="0.3"/>
  <pageSetup paperSize="9" scale="99" orientation="portrait" r:id="rId1"/>
  <headerFooter>
    <oddFooter xml:space="preserve">&amp;C&amp;"ＭＳ 明朝,標準"
&amp;R&amp;"MS Mincho,斜体"&amp;10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P45"/>
  <sheetViews>
    <sheetView showGridLines="0" view="pageBreakPreview" topLeftCell="A28" zoomScaleNormal="100" zoomScaleSheetLayoutView="100" workbookViewId="0">
      <selection activeCell="A34" sqref="A34:I34"/>
    </sheetView>
    <sheetView showGridLines="0" workbookViewId="1">
      <selection activeCell="E9" sqref="E9"/>
    </sheetView>
  </sheetViews>
  <sheetFormatPr defaultColWidth="9" defaultRowHeight="15.75" x14ac:dyDescent="0.4"/>
  <cols>
    <col min="1" max="1" width="8.25" style="83" customWidth="1"/>
    <col min="2" max="2" width="12.625" style="83" customWidth="1"/>
    <col min="3" max="4" width="9" style="83"/>
    <col min="5" max="5" width="4.75" style="83" customWidth="1"/>
    <col min="6" max="6" width="8.25" style="83" customWidth="1"/>
    <col min="7" max="7" width="9" style="83"/>
    <col min="8" max="8" width="13.5" style="83" customWidth="1"/>
    <col min="9" max="9" width="23.125" style="83" customWidth="1"/>
    <col min="10" max="16384" width="9" style="83"/>
  </cols>
  <sheetData>
    <row r="1" spans="1:9" ht="33" x14ac:dyDescent="0.4">
      <c r="A1" s="504" t="s">
        <v>73</v>
      </c>
      <c r="B1" s="504"/>
      <c r="C1" s="504"/>
      <c r="D1" s="504"/>
      <c r="E1" s="504"/>
      <c r="F1" s="504"/>
      <c r="G1" s="504"/>
      <c r="H1" s="504"/>
      <c r="I1" s="504"/>
    </row>
    <row r="2" spans="1:9" ht="33" x14ac:dyDescent="0.4">
      <c r="A2" s="726" t="s">
        <v>341</v>
      </c>
      <c r="B2" s="726"/>
      <c r="C2" s="726"/>
      <c r="D2" s="726"/>
      <c r="E2" s="726"/>
      <c r="F2" s="726"/>
      <c r="G2" s="726"/>
      <c r="H2" s="726"/>
      <c r="I2" s="726"/>
    </row>
    <row r="3" spans="1:9" x14ac:dyDescent="0.4">
      <c r="A3" s="83" t="s">
        <v>424</v>
      </c>
    </row>
    <row r="4" spans="1:9" x14ac:dyDescent="0.4">
      <c r="A4" s="83" t="s">
        <v>115</v>
      </c>
    </row>
    <row r="6" spans="1:9" x14ac:dyDescent="0.4">
      <c r="A6" s="83" t="s">
        <v>74</v>
      </c>
    </row>
    <row r="7" spans="1:9" x14ac:dyDescent="0.4">
      <c r="A7" s="83" t="s">
        <v>118</v>
      </c>
    </row>
    <row r="9" spans="1:9" s="91" customFormat="1" x14ac:dyDescent="0.25">
      <c r="A9" s="91" t="s">
        <v>75</v>
      </c>
    </row>
    <row r="10" spans="1:9" ht="18" customHeight="1" x14ac:dyDescent="0.4">
      <c r="A10" s="130" t="s">
        <v>77</v>
      </c>
    </row>
    <row r="11" spans="1:9" ht="18" customHeight="1" x14ac:dyDescent="0.4">
      <c r="A11" s="83">
        <v>1.1000000000000001</v>
      </c>
      <c r="B11" s="83" t="s">
        <v>119</v>
      </c>
    </row>
    <row r="12" spans="1:9" ht="18" customHeight="1" x14ac:dyDescent="0.4">
      <c r="B12" s="83" t="s">
        <v>120</v>
      </c>
    </row>
    <row r="13" spans="1:9" ht="18" customHeight="1" x14ac:dyDescent="0.4">
      <c r="A13" s="83">
        <v>1.2</v>
      </c>
      <c r="B13" s="83" t="s">
        <v>123</v>
      </c>
    </row>
    <row r="14" spans="1:9" ht="18" customHeight="1" x14ac:dyDescent="0.4">
      <c r="B14" s="83" t="s">
        <v>124</v>
      </c>
    </row>
    <row r="15" spans="1:9" ht="18" customHeight="1" x14ac:dyDescent="0.4">
      <c r="A15" s="83">
        <v>1.3</v>
      </c>
      <c r="B15" s="83" t="s">
        <v>385</v>
      </c>
    </row>
    <row r="16" spans="1:9" ht="25.9" customHeight="1" x14ac:dyDescent="0.4">
      <c r="B16" s="714" t="s">
        <v>412</v>
      </c>
      <c r="C16" s="714"/>
      <c r="D16" s="714"/>
      <c r="E16" s="714"/>
      <c r="F16" s="714"/>
      <c r="G16" s="714"/>
      <c r="H16" s="714"/>
      <c r="I16" s="714"/>
    </row>
    <row r="17" spans="1:9" s="91" customFormat="1" ht="24" customHeight="1" x14ac:dyDescent="0.25">
      <c r="A17" s="91" t="s">
        <v>79</v>
      </c>
    </row>
    <row r="18" spans="1:9" ht="32.25" customHeight="1" x14ac:dyDescent="0.4">
      <c r="A18" s="729" t="s">
        <v>122</v>
      </c>
      <c r="B18" s="729"/>
      <c r="C18" s="729"/>
      <c r="D18" s="729"/>
      <c r="E18" s="729"/>
      <c r="F18" s="729"/>
      <c r="G18" s="729"/>
      <c r="H18" s="729"/>
      <c r="I18" s="729"/>
    </row>
    <row r="19" spans="1:9" x14ac:dyDescent="0.4">
      <c r="A19" s="83">
        <v>2.1</v>
      </c>
      <c r="B19" s="83" t="s">
        <v>121</v>
      </c>
    </row>
    <row r="20" spans="1:9" ht="31.5" customHeight="1" x14ac:dyDescent="0.4">
      <c r="B20" s="722" t="s">
        <v>333</v>
      </c>
      <c r="C20" s="722"/>
      <c r="D20" s="722"/>
      <c r="E20" s="722"/>
      <c r="F20" s="722"/>
      <c r="G20" s="722"/>
      <c r="H20" s="722"/>
      <c r="I20" s="722"/>
    </row>
    <row r="21" spans="1:9" s="91" customFormat="1" ht="28.5" customHeight="1" x14ac:dyDescent="0.25">
      <c r="A21" s="91" t="s">
        <v>76</v>
      </c>
    </row>
    <row r="22" spans="1:9" x14ac:dyDescent="0.4">
      <c r="A22" s="130" t="s">
        <v>78</v>
      </c>
    </row>
    <row r="23" spans="1:9" ht="29.25" customHeight="1" x14ac:dyDescent="0.4">
      <c r="A23" s="727"/>
      <c r="B23" s="727"/>
      <c r="C23" s="727"/>
      <c r="D23" s="727"/>
      <c r="E23" s="727"/>
      <c r="F23" s="727"/>
      <c r="G23" s="727"/>
      <c r="H23" s="727"/>
      <c r="I23" s="727"/>
    </row>
    <row r="24" spans="1:9" x14ac:dyDescent="0.4">
      <c r="F24" s="728"/>
      <c r="G24" s="728"/>
      <c r="H24" s="728"/>
      <c r="I24" s="728"/>
    </row>
    <row r="25" spans="1:9" s="135" customFormat="1" ht="16.5" x14ac:dyDescent="0.4">
      <c r="A25" s="75" t="s">
        <v>336</v>
      </c>
      <c r="B25" s="83"/>
      <c r="F25" s="145"/>
      <c r="G25" s="145"/>
      <c r="H25" s="145"/>
      <c r="I25" s="145"/>
    </row>
    <row r="26" spans="1:9" s="105" customFormat="1" ht="33.75" customHeight="1" x14ac:dyDescent="0.25">
      <c r="A26" s="715" t="s">
        <v>337</v>
      </c>
      <c r="B26" s="715"/>
      <c r="C26" s="716" t="str">
        <f xml:space="preserve">  _givenName&amp; "  " &amp; _familyName</f>
        <v xml:space="preserve">  </v>
      </c>
      <c r="D26" s="716"/>
      <c r="E26" s="716"/>
      <c r="F26" s="716"/>
      <c r="G26" s="716"/>
      <c r="H26" s="716"/>
      <c r="I26" s="716"/>
    </row>
    <row r="27" spans="1:9" s="101" customFormat="1" ht="10.5" customHeight="1" x14ac:dyDescent="0.4">
      <c r="A27" s="723" t="s">
        <v>321</v>
      </c>
      <c r="B27" s="723"/>
      <c r="C27" s="717"/>
      <c r="D27" s="717"/>
      <c r="E27" s="717"/>
      <c r="F27" s="717"/>
      <c r="G27" s="717"/>
      <c r="H27" s="717"/>
      <c r="I27" s="717"/>
    </row>
    <row r="28" spans="1:9" s="201" customFormat="1" ht="10.5" customHeight="1" x14ac:dyDescent="0.25">
      <c r="A28" s="198"/>
      <c r="B28" s="198"/>
      <c r="C28" s="199"/>
      <c r="D28" s="199"/>
      <c r="E28" s="199"/>
      <c r="F28" s="715" t="s">
        <v>338</v>
      </c>
      <c r="G28" s="200"/>
      <c r="H28" s="200"/>
      <c r="I28" s="200"/>
    </row>
    <row r="29" spans="1:9" s="192" customFormat="1" ht="17.25" customHeight="1" x14ac:dyDescent="0.25">
      <c r="A29" s="198" t="s">
        <v>420</v>
      </c>
      <c r="B29" s="202"/>
      <c r="C29" s="194"/>
      <c r="D29" s="194"/>
      <c r="E29" s="194"/>
      <c r="F29" s="715"/>
      <c r="G29" s="214"/>
      <c r="H29" s="214"/>
      <c r="I29" s="214"/>
    </row>
    <row r="30" spans="1:9" s="192" customFormat="1" ht="10.5" customHeight="1" x14ac:dyDescent="0.4">
      <c r="A30" s="198" t="s">
        <v>421</v>
      </c>
      <c r="B30" s="202" t="s">
        <v>414</v>
      </c>
      <c r="C30" s="195" t="s">
        <v>415</v>
      </c>
      <c r="D30" s="196"/>
      <c r="E30" s="197" t="s">
        <v>416</v>
      </c>
      <c r="F30" s="715"/>
      <c r="G30" s="712"/>
      <c r="H30" s="712"/>
      <c r="I30" s="712"/>
    </row>
    <row r="31" spans="1:9" s="192" customFormat="1" ht="10.5" customHeight="1" thickBot="1" x14ac:dyDescent="0.45">
      <c r="A31" s="210" t="s">
        <v>423</v>
      </c>
      <c r="B31" s="207" t="s">
        <v>417</v>
      </c>
      <c r="C31" s="206" t="s">
        <v>418</v>
      </c>
      <c r="D31" s="208"/>
      <c r="E31" s="209" t="s">
        <v>419</v>
      </c>
      <c r="F31" s="115" t="s">
        <v>339</v>
      </c>
      <c r="G31" s="713"/>
      <c r="H31" s="713"/>
      <c r="I31" s="713"/>
    </row>
    <row r="32" spans="1:9" ht="16.5" thickTop="1" x14ac:dyDescent="0.4"/>
    <row r="33" spans="1:16" x14ac:dyDescent="0.4">
      <c r="A33" s="722" t="s">
        <v>334</v>
      </c>
      <c r="B33" s="722"/>
      <c r="C33" s="722"/>
      <c r="D33" s="722"/>
      <c r="E33" s="722"/>
      <c r="F33" s="722"/>
      <c r="G33" s="722"/>
      <c r="H33" s="722"/>
      <c r="I33" s="722"/>
    </row>
    <row r="34" spans="1:16" ht="32.25" customHeight="1" x14ac:dyDescent="0.4">
      <c r="A34" s="722" t="s">
        <v>335</v>
      </c>
      <c r="B34" s="722"/>
      <c r="C34" s="722"/>
      <c r="D34" s="722"/>
      <c r="E34" s="722"/>
      <c r="F34" s="722"/>
      <c r="G34" s="722"/>
      <c r="H34" s="722"/>
      <c r="I34" s="722"/>
    </row>
    <row r="35" spans="1:16" s="142" customFormat="1" ht="29.25" customHeight="1" x14ac:dyDescent="0.25">
      <c r="A35" s="141" t="s">
        <v>340</v>
      </c>
    </row>
    <row r="36" spans="1:16" s="117" customFormat="1" ht="16.5" x14ac:dyDescent="0.25">
      <c r="A36" s="721" t="s">
        <v>33</v>
      </c>
      <c r="B36" s="721"/>
      <c r="C36" s="719">
        <f>_guarantorName</f>
        <v>0</v>
      </c>
      <c r="D36" s="719"/>
      <c r="E36" s="719"/>
      <c r="F36" s="719"/>
      <c r="G36" s="719"/>
      <c r="H36" s="719"/>
      <c r="I36" s="719"/>
    </row>
    <row r="37" spans="1:16" x14ac:dyDescent="0.4">
      <c r="A37" s="718" t="s">
        <v>321</v>
      </c>
      <c r="B37" s="718"/>
      <c r="C37" s="720"/>
      <c r="D37" s="720"/>
      <c r="E37" s="720"/>
      <c r="F37" s="720"/>
      <c r="G37" s="720"/>
      <c r="H37" s="720"/>
      <c r="I37" s="720"/>
    </row>
    <row r="38" spans="1:16" ht="16.5" x14ac:dyDescent="0.25">
      <c r="A38" s="655" t="s">
        <v>35</v>
      </c>
      <c r="B38" s="688"/>
      <c r="C38" s="724">
        <f ca="1">OFFSET(_guarantorName,2,0)</f>
        <v>0</v>
      </c>
      <c r="D38" s="724"/>
      <c r="E38" s="724"/>
      <c r="F38" s="724"/>
      <c r="G38" s="724"/>
      <c r="H38" s="724"/>
      <c r="I38" s="724"/>
    </row>
    <row r="39" spans="1:16" x14ac:dyDescent="0.2">
      <c r="A39" s="656" t="s">
        <v>81</v>
      </c>
      <c r="B39" s="656"/>
      <c r="C39" s="725"/>
      <c r="D39" s="725"/>
      <c r="E39" s="725"/>
      <c r="F39" s="725"/>
      <c r="G39" s="725"/>
      <c r="H39" s="725"/>
      <c r="I39" s="725"/>
      <c r="J39" s="109"/>
      <c r="K39" s="109"/>
      <c r="L39" s="109"/>
      <c r="M39" s="86"/>
      <c r="N39" s="86"/>
      <c r="O39" s="86"/>
      <c r="P39" s="86"/>
    </row>
    <row r="40" spans="1:16" ht="18.75" customHeight="1" x14ac:dyDescent="0.25">
      <c r="A40" s="655" t="s">
        <v>308</v>
      </c>
      <c r="B40" s="655"/>
      <c r="C40" s="708">
        <f ca="1">OFFSET(_guarantorName,3,0)</f>
        <v>0</v>
      </c>
      <c r="D40" s="708"/>
      <c r="E40" s="708"/>
      <c r="F40" s="103" t="s">
        <v>324</v>
      </c>
      <c r="G40" s="103"/>
      <c r="H40" s="709">
        <f ca="1">OFFSET(_guarantorName,1,0)</f>
        <v>0</v>
      </c>
      <c r="I40" s="709"/>
      <c r="J40" s="109"/>
      <c r="K40" s="109"/>
      <c r="L40" s="109"/>
      <c r="M40" s="86"/>
      <c r="N40" s="86"/>
      <c r="O40" s="86"/>
      <c r="P40" s="86"/>
    </row>
    <row r="41" spans="1:16" x14ac:dyDescent="0.2">
      <c r="A41" s="656" t="s">
        <v>82</v>
      </c>
      <c r="B41" s="656"/>
      <c r="C41" s="676"/>
      <c r="D41" s="676"/>
      <c r="E41" s="676"/>
      <c r="F41" s="93" t="s">
        <v>83</v>
      </c>
      <c r="G41" s="109"/>
      <c r="H41" s="653"/>
      <c r="I41" s="653"/>
      <c r="J41" s="109"/>
      <c r="K41" s="109"/>
      <c r="L41" s="109"/>
      <c r="M41" s="86"/>
      <c r="N41" s="86"/>
      <c r="O41" s="86"/>
      <c r="P41" s="86"/>
    </row>
    <row r="42" spans="1:16" s="135" customFormat="1" ht="16.5" x14ac:dyDescent="0.25">
      <c r="A42" s="93"/>
      <c r="B42" s="93"/>
      <c r="C42" s="93"/>
      <c r="D42" s="93"/>
      <c r="E42" s="93"/>
      <c r="F42" s="93"/>
      <c r="G42" s="109"/>
      <c r="H42" s="160"/>
      <c r="I42" s="160"/>
      <c r="J42" s="109"/>
      <c r="K42" s="109"/>
      <c r="L42" s="109"/>
      <c r="M42" s="86"/>
      <c r="N42" s="86"/>
      <c r="O42" s="86"/>
      <c r="P42" s="86"/>
    </row>
    <row r="43" spans="1:16" s="191" customFormat="1" ht="24.75" x14ac:dyDescent="0.25">
      <c r="A43" s="215" t="s">
        <v>422</v>
      </c>
      <c r="B43" s="203" t="s">
        <v>414</v>
      </c>
      <c r="C43" s="203" t="s">
        <v>415</v>
      </c>
      <c r="D43" s="204"/>
      <c r="E43" s="205" t="s">
        <v>416</v>
      </c>
      <c r="F43" s="193" t="s">
        <v>338</v>
      </c>
      <c r="G43" s="710"/>
      <c r="H43" s="710"/>
      <c r="I43" s="710"/>
    </row>
    <row r="44" spans="1:16" ht="16.5" thickBot="1" x14ac:dyDescent="0.45">
      <c r="A44" s="210" t="s">
        <v>423</v>
      </c>
      <c r="B44" s="211" t="s">
        <v>417</v>
      </c>
      <c r="C44" s="211" t="s">
        <v>418</v>
      </c>
      <c r="D44" s="212"/>
      <c r="E44" s="213" t="s">
        <v>419</v>
      </c>
      <c r="F44" s="115" t="s">
        <v>339</v>
      </c>
      <c r="G44" s="711"/>
      <c r="H44" s="711"/>
      <c r="I44" s="711"/>
    </row>
    <row r="45" spans="1:16" ht="16.5" thickTop="1" x14ac:dyDescent="0.4">
      <c r="A45" s="93"/>
    </row>
  </sheetData>
  <sheetProtection sheet="1" objects="1" scenarios="1"/>
  <mergeCells count="25">
    <mergeCell ref="A1:I1"/>
    <mergeCell ref="A2:I2"/>
    <mergeCell ref="A23:I23"/>
    <mergeCell ref="A26:B26"/>
    <mergeCell ref="F24:I24"/>
    <mergeCell ref="A18:I18"/>
    <mergeCell ref="G30:I31"/>
    <mergeCell ref="B16:I16"/>
    <mergeCell ref="F28:F30"/>
    <mergeCell ref="C26:I27"/>
    <mergeCell ref="A38:B38"/>
    <mergeCell ref="A37:B37"/>
    <mergeCell ref="C36:I37"/>
    <mergeCell ref="A36:B36"/>
    <mergeCell ref="B20:I20"/>
    <mergeCell ref="A34:I34"/>
    <mergeCell ref="A33:I33"/>
    <mergeCell ref="A27:B27"/>
    <mergeCell ref="C38:I39"/>
    <mergeCell ref="A39:B39"/>
    <mergeCell ref="C40:E41"/>
    <mergeCell ref="H40:I41"/>
    <mergeCell ref="A40:B40"/>
    <mergeCell ref="A41:B41"/>
    <mergeCell ref="G43:I44"/>
  </mergeCells>
  <phoneticPr fontId="1"/>
  <conditionalFormatting sqref="C36:I39">
    <cfRule type="expression" dxfId="1" priority="2">
      <formula>C36=0</formula>
    </cfRule>
  </conditionalFormatting>
  <conditionalFormatting sqref="C40:E41 H40:I41">
    <cfRule type="expression" dxfId="0" priority="1">
      <formula>XFB40=0</formula>
    </cfRule>
  </conditionalFormatting>
  <pageMargins left="0.51181102362204722" right="0.51181102362204722" top="0.55118110236220474" bottom="0.55118110236220474"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52</vt:i4>
      </vt:variant>
    </vt:vector>
  </HeadingPairs>
  <TitlesOfParts>
    <vt:vector size="61" baseType="lpstr">
      <vt:lpstr>Selection Process</vt:lpstr>
      <vt:lpstr>Agent</vt:lpstr>
      <vt:lpstr>EntrySheet</vt:lpstr>
      <vt:lpstr>A-1_A-2_願書</vt:lpstr>
      <vt:lpstr>B-1_B-2_履歴書</vt:lpstr>
      <vt:lpstr>B-3修学理由(日訳)</vt:lpstr>
      <vt:lpstr>C-1経費支弁書</vt:lpstr>
      <vt:lpstr>C-2経費支弁書(日訳)</vt:lpstr>
      <vt:lpstr>D-1誓約書</vt:lpstr>
      <vt:lpstr>_annualIncome</vt:lpstr>
      <vt:lpstr>_birthPlace</vt:lpstr>
      <vt:lpstr>_dateOfBirth</vt:lpstr>
      <vt:lpstr>_eduName1</vt:lpstr>
      <vt:lpstr>_eduName2</vt:lpstr>
      <vt:lpstr>_eduName3</vt:lpstr>
      <vt:lpstr>_eduName4</vt:lpstr>
      <vt:lpstr>_eduName5</vt:lpstr>
      <vt:lpstr>_eduName6</vt:lpstr>
      <vt:lpstr>_entryRecordOfJapan</vt:lpstr>
      <vt:lpstr>_familyName</vt:lpstr>
      <vt:lpstr>_fatherName</vt:lpstr>
      <vt:lpstr>_finalSchoolName</vt:lpstr>
      <vt:lpstr>_givenName</vt:lpstr>
      <vt:lpstr>_guarantorName</vt:lpstr>
      <vt:lpstr>_jpTest1</vt:lpstr>
      <vt:lpstr>_jstudy1</vt:lpstr>
      <vt:lpstr>_jstudy2</vt:lpstr>
      <vt:lpstr>_jstudy3</vt:lpstr>
      <vt:lpstr>_motherName</vt:lpstr>
      <vt:lpstr>_name</vt:lpstr>
      <vt:lpstr>_nationality</vt:lpstr>
      <vt:lpstr>_otherName1</vt:lpstr>
      <vt:lpstr>_otherName2</vt:lpstr>
      <vt:lpstr>_otherName3</vt:lpstr>
      <vt:lpstr>_pastVisaDate1</vt:lpstr>
      <vt:lpstr>_pastVisaDate2</vt:lpstr>
      <vt:lpstr>_pastVisaDate3</vt:lpstr>
      <vt:lpstr>_reasonForStuding</vt:lpstr>
      <vt:lpstr>_relativeInJapanName</vt:lpstr>
      <vt:lpstr>_sAdress</vt:lpstr>
      <vt:lpstr>_sCompany</vt:lpstr>
      <vt:lpstr>_sCriminalRecord</vt:lpstr>
      <vt:lpstr>_sEmail</vt:lpstr>
      <vt:lpstr>_sex</vt:lpstr>
      <vt:lpstr>_sOccupation</vt:lpstr>
      <vt:lpstr>_sPassportDateOfExpiration</vt:lpstr>
      <vt:lpstr>_sPassportDateOfIssue</vt:lpstr>
      <vt:lpstr>_sPassportNumber</vt:lpstr>
      <vt:lpstr>_sPhone</vt:lpstr>
      <vt:lpstr>_sponsorName</vt:lpstr>
      <vt:lpstr>_spouseName</vt:lpstr>
      <vt:lpstr>_totalPeriodOfeducation</vt:lpstr>
      <vt:lpstr>_引受経緯</vt:lpstr>
      <vt:lpstr>_経費支弁方法</vt:lpstr>
      <vt:lpstr>_留学理由</vt:lpstr>
      <vt:lpstr>'B-1_B-2_履歴書'!Print_Area</vt:lpstr>
      <vt:lpstr>'B-3修学理由(日訳)'!Print_Area</vt:lpstr>
      <vt:lpstr>'C-1経費支弁書'!Print_Area</vt:lpstr>
      <vt:lpstr>'C-2経費支弁書(日訳)'!Print_Area</vt:lpstr>
      <vt:lpstr>Agent!Print_Titles</vt:lpstr>
      <vt:lpstr>EntrySheet!Print_Titles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S190137</dc:creator>
  <cp:lastModifiedBy>Takahiro Ohya</cp:lastModifiedBy>
  <cp:lastPrinted>2022-08-22T01:51:50Z</cp:lastPrinted>
  <dcterms:created xsi:type="dcterms:W3CDTF">2019-03-06T04:24:20Z</dcterms:created>
  <dcterms:modified xsi:type="dcterms:W3CDTF">2022-08-22T07:32:51Z</dcterms:modified>
</cp:coreProperties>
</file>