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mc:AlternateContent xmlns:mc="http://schemas.openxmlformats.org/markup-compatibility/2006">
    <mc:Choice Requires="x15">
      <x15ac:absPath xmlns:x15ac="http://schemas.microsoft.com/office/spreadsheetml/2010/11/ac" url="G:\共有ドライブ\日本語学科\03_広報\募集要項\2023年度\"/>
    </mc:Choice>
  </mc:AlternateContent>
  <xr:revisionPtr revIDLastSave="0" documentId="13_ncr:1_{466E99FD-4EB7-43EB-B86E-6FDB1DC9E7D9}" xr6:coauthVersionLast="36" xr6:coauthVersionMax="36" xr10:uidLastSave="{00000000-0000-0000-0000-000000000000}"/>
  <bookViews>
    <workbookView xWindow="0" yWindow="0" windowWidth="28800" windowHeight="12015" activeTab="5" xr2:uid="{E123A17A-D32B-4DB7-9CAD-23F22BE2A322}"/>
    <workbookView xWindow="0" yWindow="0" windowWidth="28800" windowHeight="12015" xr2:uid="{A2ABF8B8-8816-4187-9163-40CD2ADA4C26}"/>
  </bookViews>
  <sheets>
    <sheet name="Selection Process" sheetId="12" r:id="rId1"/>
    <sheet name="Agent" sheetId="17" r:id="rId2"/>
    <sheet name="EntrySheet" sheetId="13" r:id="rId3"/>
    <sheet name="A-1_A-2_願書" sheetId="1" r:id="rId4"/>
    <sheet name="B-1_B-2_履歴書" sheetId="15" r:id="rId5"/>
    <sheet name="B-3修学理由(日訳)" sheetId="10" r:id="rId6"/>
    <sheet name="C-1経費支弁書" sheetId="9" r:id="rId7"/>
    <sheet name="C-2経費支弁書(日訳)" sheetId="16" r:id="rId8"/>
    <sheet name="D-1誓約書" sheetId="6" r:id="rId9"/>
  </sheets>
  <definedNames>
    <definedName name="_annualIncome">EntrySheet!$C$115</definedName>
    <definedName name="_birthPlace">EntrySheet!$C$9</definedName>
    <definedName name="_dateOfBirth">EntrySheet!$C$10</definedName>
    <definedName name="_eduName1">EntrySheet!$C$34</definedName>
    <definedName name="_eduName2">EntrySheet!$E$34</definedName>
    <definedName name="_eduName3">EntrySheet!$G$34</definedName>
    <definedName name="_eduName4">EntrySheet!$C$40</definedName>
    <definedName name="_eduName5">EntrySheet!$E$40</definedName>
    <definedName name="_eduName6">EntrySheet!$G$40</definedName>
    <definedName name="_entryRecordOfJapan">EntrySheet!$C$24</definedName>
    <definedName name="_familyName">EntrySheet!$C$6</definedName>
    <definedName name="_fatherName">EntrySheet!$C$75</definedName>
    <definedName name="_finalSchoolName">EntrySheet!$C$19</definedName>
    <definedName name="_givenName">EntrySheet!$C$7</definedName>
    <definedName name="_guarantorName">EntrySheet!$C$99</definedName>
    <definedName name="_jpTest1">EntrySheet!$C$58</definedName>
    <definedName name="_jstudy1">EntrySheet!$C$46</definedName>
    <definedName name="_jstudy2">EntrySheet!$E$46</definedName>
    <definedName name="_jstudy3">EntrySheet!$G$46</definedName>
    <definedName name="_motherName">EntrySheet!$E$75</definedName>
    <definedName name="_name">'B-1_B-2_履歴書'!$N$3</definedName>
    <definedName name="_nationality">EntrySheet!$C$8</definedName>
    <definedName name="_otherName1">EntrySheet!$C$82</definedName>
    <definedName name="_otherName2">EntrySheet!$E$82</definedName>
    <definedName name="_otherName3">EntrySheet!$G$82</definedName>
    <definedName name="_pastVisaDate1">EntrySheet!$C$29</definedName>
    <definedName name="_pastVisaDate2">EntrySheet!$D$29</definedName>
    <definedName name="_pastVisaDate3">EntrySheet!$E$29</definedName>
    <definedName name="_reasonForStuding">EntrySheet!$C$72</definedName>
    <definedName name="_relativeInJapanName">EntrySheet!$C$90</definedName>
    <definedName name="_sAdress">EntrySheet!$C$13</definedName>
    <definedName name="_sCompany">EntrySheet!$C$52</definedName>
    <definedName name="_sCriminalRecord">EntrySheet!$C$21</definedName>
    <definedName name="_sEmail">EntrySheet!$C$18</definedName>
    <definedName name="_sex">EntrySheet!$C$11</definedName>
    <definedName name="_sOccupation">EntrySheet!$C$12</definedName>
    <definedName name="_sPassportDateOfExpiration">EntrySheet!$C$16</definedName>
    <definedName name="_sPassportDateOfIssue">EntrySheet!$C$15</definedName>
    <definedName name="_sPassportNumber">EntrySheet!$C$14</definedName>
    <definedName name="_sPhone">EntrySheet!$C$17</definedName>
    <definedName name="_sponsorName">EntrySheet!$C$105</definedName>
    <definedName name="_spouseName">EntrySheet!$G$75</definedName>
    <definedName name="_totalPeriodOfeducation">EntrySheet!$C$20</definedName>
    <definedName name="_引受経緯">EntrySheet!$C$120</definedName>
    <definedName name="_経費支弁方法">EntrySheet!$C$122</definedName>
    <definedName name="_留学理由">EntrySheet!$C$73</definedName>
    <definedName name="_xlnm.Print_Area" localSheetId="4">'B-1_B-2_履歴書'!$A$1:$AF$97</definedName>
    <definedName name="_xlnm.Print_Area" localSheetId="5">'B-3修学理由(日訳)'!$A$1:$AI$27</definedName>
    <definedName name="_xlnm.Print_Area" localSheetId="6">'C-1経費支弁書'!$A$1:$AP$39</definedName>
    <definedName name="_xlnm.Print_Area" localSheetId="7">'C-2経費支弁書(日訳)'!$A$1:$AI$18</definedName>
    <definedName name="_xlnm.Print_Titles" localSheetId="1">Agent!$1:$3</definedName>
    <definedName name="_xlnm.Print_Titles" localSheetId="2">EntrySheet!$1:$5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 l="1"/>
  <c r="B34" i="1"/>
  <c r="B33" i="1"/>
  <c r="W24" i="1"/>
  <c r="N24" i="1"/>
  <c r="I9" i="1"/>
  <c r="F18" i="1" l="1"/>
  <c r="V71" i="1" l="1"/>
  <c r="I12" i="1" l="1"/>
  <c r="O35" i="1"/>
  <c r="O34" i="1"/>
  <c r="K35" i="1"/>
  <c r="K34" i="1"/>
  <c r="G35" i="1"/>
  <c r="G34" i="1"/>
  <c r="O33" i="1"/>
  <c r="K33" i="1"/>
  <c r="G33" i="1"/>
  <c r="L48" i="1"/>
  <c r="L46" i="1"/>
  <c r="L44" i="1"/>
  <c r="I48" i="1"/>
  <c r="I46" i="1"/>
  <c r="I44" i="1"/>
  <c r="T69" i="15"/>
  <c r="J69" i="15"/>
  <c r="D69" i="15"/>
  <c r="Q67" i="15"/>
  <c r="D67" i="15"/>
  <c r="A66" i="15"/>
  <c r="Q63" i="15"/>
  <c r="T65" i="15"/>
  <c r="J65" i="15"/>
  <c r="D65" i="15"/>
  <c r="D63" i="15"/>
  <c r="A62" i="15"/>
  <c r="T61" i="15"/>
  <c r="Q59" i="15"/>
  <c r="J61" i="15"/>
  <c r="D61" i="15"/>
  <c r="A58" i="15"/>
  <c r="C15" i="16"/>
  <c r="C11" i="16"/>
  <c r="C12" i="10"/>
  <c r="M89" i="15"/>
  <c r="F26" i="1" l="1"/>
  <c r="N60" i="1" l="1"/>
  <c r="O54" i="1"/>
  <c r="S54" i="1"/>
  <c r="H58" i="1"/>
  <c r="F56" i="1"/>
  <c r="L54" i="1"/>
  <c r="I54" i="1"/>
  <c r="A54" i="1"/>
  <c r="L42" i="1"/>
  <c r="L40" i="1"/>
  <c r="A48" i="1"/>
  <c r="A46" i="1"/>
  <c r="A44" i="1"/>
  <c r="W26" i="1"/>
  <c r="Y28" i="1"/>
  <c r="J28" i="1"/>
  <c r="F71" i="1"/>
  <c r="V72" i="1"/>
  <c r="AF35" i="9"/>
  <c r="T69" i="1"/>
  <c r="F69" i="1"/>
  <c r="V67" i="1"/>
  <c r="F67" i="1"/>
  <c r="F65" i="1"/>
  <c r="V63" i="1"/>
  <c r="F63" i="1"/>
  <c r="B17" i="9"/>
  <c r="B28" i="9"/>
  <c r="C40" i="6"/>
  <c r="C38" i="6"/>
  <c r="H40" i="6"/>
  <c r="C36" i="6"/>
  <c r="D34" i="9"/>
  <c r="AF34" i="9"/>
  <c r="AC32" i="9"/>
  <c r="D32" i="9"/>
  <c r="AG30" i="9"/>
  <c r="D30" i="9"/>
  <c r="T25" i="9"/>
  <c r="N24" i="9"/>
  <c r="B22" i="9"/>
  <c r="D20" i="9"/>
  <c r="N87" i="15"/>
  <c r="N9" i="15"/>
  <c r="F9" i="15" s="1"/>
  <c r="A42" i="1"/>
  <c r="A40" i="1"/>
  <c r="B72" i="15"/>
  <c r="N84" i="15" l="1"/>
  <c r="M84" i="15" s="1"/>
  <c r="N85" i="15"/>
  <c r="N86" i="15"/>
  <c r="M86" i="15" s="1"/>
  <c r="N88" i="15"/>
  <c r="M88" i="15" s="1"/>
  <c r="D59" i="15"/>
  <c r="Q55" i="15"/>
  <c r="T57" i="15"/>
  <c r="J57" i="15"/>
  <c r="D57" i="15"/>
  <c r="D55" i="15"/>
  <c r="Q51" i="15"/>
  <c r="T53" i="15"/>
  <c r="J53" i="15"/>
  <c r="D53" i="15"/>
  <c r="D51" i="15"/>
  <c r="T47" i="15"/>
  <c r="T46" i="15"/>
  <c r="T45" i="15"/>
  <c r="T44" i="15"/>
  <c r="T43" i="15"/>
  <c r="N47" i="15"/>
  <c r="N46" i="15"/>
  <c r="N45" i="15"/>
  <c r="N44" i="15"/>
  <c r="N43" i="15"/>
  <c r="I47" i="15"/>
  <c r="I46" i="15"/>
  <c r="I45" i="15"/>
  <c r="I44" i="15"/>
  <c r="D47" i="15"/>
  <c r="D46" i="15"/>
  <c r="D45" i="15"/>
  <c r="D44" i="15"/>
  <c r="I43" i="15"/>
  <c r="D43" i="15"/>
  <c r="AD33" i="15"/>
  <c r="AD32" i="15"/>
  <c r="Z33" i="15"/>
  <c r="Z32" i="15"/>
  <c r="T33" i="15"/>
  <c r="T32" i="15"/>
  <c r="N33" i="15"/>
  <c r="N32" i="15"/>
  <c r="D33" i="15"/>
  <c r="D32" i="15"/>
  <c r="AC39" i="15"/>
  <c r="AC38" i="15"/>
  <c r="X38" i="15"/>
  <c r="D39" i="15"/>
  <c r="D38" i="15"/>
  <c r="D37" i="15"/>
  <c r="AC37" i="15"/>
  <c r="AC36" i="15" l="1"/>
  <c r="X36" i="15"/>
  <c r="D36" i="15"/>
  <c r="AC29" i="15"/>
  <c r="AC30" i="15"/>
  <c r="X29" i="15"/>
  <c r="D30" i="15"/>
  <c r="D29" i="15"/>
  <c r="AC28" i="15"/>
  <c r="AC27" i="15"/>
  <c r="X27" i="15"/>
  <c r="D28" i="15"/>
  <c r="D27" i="15"/>
  <c r="AC24" i="15"/>
  <c r="AC23" i="15"/>
  <c r="AC22" i="15"/>
  <c r="AC21" i="15"/>
  <c r="D24" i="15"/>
  <c r="D23" i="15"/>
  <c r="D22" i="15"/>
  <c r="D21" i="15"/>
  <c r="D20" i="15"/>
  <c r="D19" i="15"/>
  <c r="AC19" i="15"/>
  <c r="X23" i="15"/>
  <c r="X21" i="15"/>
  <c r="X19" i="15"/>
  <c r="AC18" i="15"/>
  <c r="AC17" i="15"/>
  <c r="X17" i="15"/>
  <c r="D18" i="15"/>
  <c r="D17" i="15"/>
  <c r="AC16" i="15"/>
  <c r="AC15" i="15"/>
  <c r="X15" i="15"/>
  <c r="D16" i="15"/>
  <c r="D15" i="15"/>
  <c r="AC20" i="15"/>
  <c r="AC14" i="15"/>
  <c r="AC13" i="15"/>
  <c r="X13" i="15"/>
  <c r="D14" i="15"/>
  <c r="D13" i="15"/>
  <c r="F16" i="1"/>
  <c r="W18" i="1"/>
  <c r="P18" i="1"/>
  <c r="F24" i="1"/>
  <c r="H22" i="1"/>
  <c r="S22" i="1"/>
  <c r="E7" i="15" l="1"/>
  <c r="F20" i="1"/>
  <c r="N5" i="15"/>
  <c r="Q16" i="1"/>
  <c r="X5" i="15"/>
  <c r="T7" i="9"/>
  <c r="O8" i="10"/>
  <c r="O6" i="16"/>
  <c r="E3" i="15"/>
  <c r="F4" i="16"/>
  <c r="F6" i="10"/>
  <c r="H5" i="9"/>
  <c r="O6" i="10"/>
  <c r="T5" i="9"/>
  <c r="C26" i="6"/>
  <c r="O4" i="16"/>
  <c r="E5" i="15"/>
  <c r="H7" i="9"/>
  <c r="F8" i="10"/>
  <c r="F6" i="16"/>
  <c r="N3" i="15"/>
  <c r="P9" i="1"/>
  <c r="A93" i="15" l="1"/>
  <c r="A92" i="15"/>
</calcChain>
</file>

<file path=xl/sharedStrings.xml><?xml version="1.0" encoding="utf-8"?>
<sst xmlns="http://schemas.openxmlformats.org/spreadsheetml/2006/main" count="679" uniqueCount="452">
  <si>
    <t>アーツカレッジヨコハマ</t>
    <phoneticPr fontId="1"/>
  </si>
  <si>
    <t>注：申込日、署名については申請者が直筆のこと。</t>
    <rPh sb="0" eb="1">
      <t>チュウ</t>
    </rPh>
    <rPh sb="2" eb="5">
      <t>モウシコミビ</t>
    </rPh>
    <rPh sb="6" eb="8">
      <t>ショメイ</t>
    </rPh>
    <rPh sb="13" eb="16">
      <t>シンセイシャ</t>
    </rPh>
    <rPh sb="17" eb="19">
      <t>ジキヒツ</t>
    </rPh>
    <phoneticPr fontId="2"/>
  </si>
  <si>
    <t>*Please make sure that the date and signature is handwritten by the applicant.</t>
    <phoneticPr fontId="2"/>
  </si>
  <si>
    <t>氏名
（旅券と同じ表記）</t>
    <rPh sb="0" eb="2">
      <t>シメイ</t>
    </rPh>
    <rPh sb="4" eb="6">
      <t>リョケン</t>
    </rPh>
    <rPh sb="7" eb="8">
      <t>オナ</t>
    </rPh>
    <rPh sb="9" eb="11">
      <t>ヒョウキ</t>
    </rPh>
    <phoneticPr fontId="2"/>
  </si>
  <si>
    <t>漢字</t>
    <rPh sb="0" eb="2">
      <t>カンジ</t>
    </rPh>
    <phoneticPr fontId="2"/>
  </si>
  <si>
    <t>（姓）</t>
    <rPh sb="1" eb="2">
      <t>セイ</t>
    </rPh>
    <phoneticPr fontId="2"/>
  </si>
  <si>
    <t>（名）</t>
    <rPh sb="1" eb="2">
      <t>メイ</t>
    </rPh>
    <phoneticPr fontId="2"/>
  </si>
  <si>
    <t>Photo
(4cm x 3cm)</t>
    <phoneticPr fontId="2"/>
  </si>
  <si>
    <t>Full Name
Same as on Your Passport</t>
    <phoneticPr fontId="2"/>
  </si>
  <si>
    <t>英文</t>
    <rPh sb="0" eb="2">
      <t>エイブン</t>
    </rPh>
    <phoneticPr fontId="2"/>
  </si>
  <si>
    <t>Full Name</t>
    <phoneticPr fontId="2"/>
  </si>
  <si>
    <t>国籍</t>
    <rPh sb="0" eb="2">
      <t>コクセキ</t>
    </rPh>
    <phoneticPr fontId="2"/>
  </si>
  <si>
    <t>出生地</t>
    <rPh sb="0" eb="3">
      <t>シュッセイチ</t>
    </rPh>
    <phoneticPr fontId="2"/>
  </si>
  <si>
    <t>Nationality on Your Passport</t>
    <phoneticPr fontId="2"/>
  </si>
  <si>
    <t>Birthplace (City, Country)</t>
    <phoneticPr fontId="2"/>
  </si>
  <si>
    <t>生年月日</t>
    <rPh sb="0" eb="2">
      <t>セイネン</t>
    </rPh>
    <rPh sb="2" eb="3">
      <t>ツキ</t>
    </rPh>
    <rPh sb="3" eb="4">
      <t>ヒ</t>
    </rPh>
    <phoneticPr fontId="2"/>
  </si>
  <si>
    <t>職業</t>
    <rPh sb="0" eb="2">
      <t>ショクギョウ</t>
    </rPh>
    <phoneticPr fontId="2"/>
  </si>
  <si>
    <t>性別</t>
    <rPh sb="0" eb="2">
      <t>セイベツ</t>
    </rPh>
    <phoneticPr fontId="2"/>
  </si>
  <si>
    <t>Date of Birth (Year/Month/Date)</t>
    <phoneticPr fontId="2"/>
  </si>
  <si>
    <t>Current Occupation</t>
    <phoneticPr fontId="2"/>
  </si>
  <si>
    <t>Sex</t>
    <phoneticPr fontId="2"/>
  </si>
  <si>
    <t>現住所</t>
    <rPh sb="0" eb="3">
      <t>ゲンジュウショ</t>
    </rPh>
    <phoneticPr fontId="2"/>
  </si>
  <si>
    <t>Address in Your Home Country</t>
    <phoneticPr fontId="2"/>
  </si>
  <si>
    <t>旅券番号</t>
    <rPh sb="0" eb="2">
      <t>リョケン</t>
    </rPh>
    <rPh sb="2" eb="4">
      <t>バンゴウ</t>
    </rPh>
    <phoneticPr fontId="2"/>
  </si>
  <si>
    <t>発行年月日</t>
    <rPh sb="0" eb="2">
      <t>ハッコウ</t>
    </rPh>
    <rPh sb="2" eb="5">
      <t>ネンガッピ</t>
    </rPh>
    <phoneticPr fontId="2"/>
  </si>
  <si>
    <t>有効期限</t>
    <rPh sb="0" eb="2">
      <t>ユウコウ</t>
    </rPh>
    <rPh sb="2" eb="4">
      <t>キゲン</t>
    </rPh>
    <phoneticPr fontId="2"/>
  </si>
  <si>
    <t>Passport Number</t>
    <phoneticPr fontId="2"/>
  </si>
  <si>
    <t>Date of Issue</t>
    <phoneticPr fontId="2"/>
  </si>
  <si>
    <t>Date of Expiration</t>
    <phoneticPr fontId="2"/>
  </si>
  <si>
    <t>最終学歴
Final Schooling</t>
    <rPh sb="0" eb="2">
      <t>サイシュウ</t>
    </rPh>
    <rPh sb="2" eb="4">
      <t>ガクレキ</t>
    </rPh>
    <phoneticPr fontId="1"/>
  </si>
  <si>
    <t>修学年数
Total Period of Educaition</t>
    <rPh sb="0" eb="1">
      <t>ガク</t>
    </rPh>
    <rPh sb="1" eb="3">
      <t>ネンスウ</t>
    </rPh>
    <phoneticPr fontId="1"/>
  </si>
  <si>
    <t>家族</t>
    <rPh sb="0" eb="2">
      <t>カゾク</t>
    </rPh>
    <phoneticPr fontId="2"/>
  </si>
  <si>
    <t>Family</t>
    <phoneticPr fontId="1"/>
  </si>
  <si>
    <t>氏名</t>
    <rPh sb="0" eb="2">
      <t>シメイ</t>
    </rPh>
    <phoneticPr fontId="2"/>
  </si>
  <si>
    <t>続柄</t>
    <rPh sb="0" eb="2">
      <t>ツヅキガラ</t>
    </rPh>
    <phoneticPr fontId="2"/>
  </si>
  <si>
    <t>住所</t>
    <rPh sb="0" eb="2">
      <t>ジュウショ</t>
    </rPh>
    <phoneticPr fontId="2"/>
  </si>
  <si>
    <t>Full Name</t>
    <phoneticPr fontId="2"/>
  </si>
  <si>
    <t>Relationship</t>
  </si>
  <si>
    <t>Nationality</t>
    <phoneticPr fontId="2"/>
  </si>
  <si>
    <t>在日親族</t>
    <rPh sb="0" eb="2">
      <t>ザイニチ</t>
    </rPh>
    <rPh sb="2" eb="3">
      <t>オヤ</t>
    </rPh>
    <rPh sb="3" eb="4">
      <t>ゾク</t>
    </rPh>
    <phoneticPr fontId="2"/>
  </si>
  <si>
    <t>Relative in Japan</t>
    <phoneticPr fontId="1"/>
  </si>
  <si>
    <t>※在留カードのコピーを提出。Submit the copy of the Residence Card</t>
    <rPh sb="1" eb="3">
      <t>ザイリュウ</t>
    </rPh>
    <rPh sb="11" eb="13">
      <t>テイシュツ</t>
    </rPh>
    <phoneticPr fontId="1"/>
  </si>
  <si>
    <t>同居予定</t>
    <rPh sb="0" eb="2">
      <t>ドウキョ</t>
    </rPh>
    <rPh sb="2" eb="4">
      <t>ヨテイ</t>
    </rPh>
    <phoneticPr fontId="2"/>
  </si>
  <si>
    <t>勤務先・通学先</t>
    <rPh sb="0" eb="3">
      <t>キンムサキ</t>
    </rPh>
    <rPh sb="4" eb="6">
      <t>ツウガク</t>
    </rPh>
    <rPh sb="6" eb="7">
      <t>サキ</t>
    </rPh>
    <phoneticPr fontId="2"/>
  </si>
  <si>
    <t>Full Name</t>
    <phoneticPr fontId="2"/>
  </si>
  <si>
    <t>Nationality</t>
    <phoneticPr fontId="2"/>
  </si>
  <si>
    <t>Plan to Live Together</t>
    <phoneticPr fontId="2"/>
  </si>
  <si>
    <t>Company/School Name</t>
    <phoneticPr fontId="2"/>
  </si>
  <si>
    <t>Address in Japan</t>
    <phoneticPr fontId="2"/>
  </si>
  <si>
    <t>日本での滞在</t>
    <rPh sb="0" eb="2">
      <t>ニホン</t>
    </rPh>
    <rPh sb="4" eb="6">
      <t>タイザイ</t>
    </rPh>
    <phoneticPr fontId="2"/>
  </si>
  <si>
    <t>経費支弁者</t>
    <rPh sb="0" eb="2">
      <t>ケイヒ</t>
    </rPh>
    <rPh sb="2" eb="4">
      <t>シベン</t>
    </rPh>
    <rPh sb="4" eb="5">
      <t>シャ</t>
    </rPh>
    <phoneticPr fontId="2"/>
  </si>
  <si>
    <t>Financial Sponsor</t>
  </si>
  <si>
    <t>Relationship</t>
    <phoneticPr fontId="2"/>
  </si>
  <si>
    <t>上記の通り相違ありません。また、募集要項の内容に同意の上、日本の法令及び学校の規則・指導に従うことを約束します。</t>
    <rPh sb="0" eb="2">
      <t>ジョウキ</t>
    </rPh>
    <rPh sb="3" eb="4">
      <t>トオ</t>
    </rPh>
    <rPh sb="5" eb="7">
      <t>ソウイ</t>
    </rPh>
    <rPh sb="16" eb="18">
      <t>ボシュウ</t>
    </rPh>
    <rPh sb="18" eb="20">
      <t>ヨウコウ</t>
    </rPh>
    <rPh sb="21" eb="23">
      <t>ナイヨウ</t>
    </rPh>
    <rPh sb="24" eb="26">
      <t>ドウイ</t>
    </rPh>
    <rPh sb="27" eb="28">
      <t>ウエ</t>
    </rPh>
    <rPh sb="29" eb="31">
      <t>ニホン</t>
    </rPh>
    <rPh sb="32" eb="34">
      <t>ホウレイ</t>
    </rPh>
    <rPh sb="34" eb="35">
      <t>オヨ</t>
    </rPh>
    <rPh sb="36" eb="38">
      <t>ガッコウ</t>
    </rPh>
    <rPh sb="39" eb="41">
      <t>キソク</t>
    </rPh>
    <rPh sb="42" eb="44">
      <t>シドウ</t>
    </rPh>
    <rPh sb="45" eb="46">
      <t>シタガ</t>
    </rPh>
    <rPh sb="50" eb="52">
      <t>ヤクソク</t>
    </rPh>
    <phoneticPr fontId="2"/>
  </si>
  <si>
    <t>Year</t>
    <phoneticPr fontId="2"/>
  </si>
  <si>
    <t>Month</t>
    <phoneticPr fontId="2"/>
  </si>
  <si>
    <t>Day</t>
    <phoneticPr fontId="2"/>
  </si>
  <si>
    <t>履歴書／Personal Records</t>
    <rPh sb="0" eb="3">
      <t>リレキショ</t>
    </rPh>
    <phoneticPr fontId="2"/>
  </si>
  <si>
    <t>試験名/Name of Test</t>
    <rPh sb="0" eb="2">
      <t>シケン</t>
    </rPh>
    <phoneticPr fontId="2"/>
  </si>
  <si>
    <t>受験級/Level</t>
    <rPh sb="0" eb="2">
      <t>ジュケン</t>
    </rPh>
    <rPh sb="2" eb="3">
      <t>キュウ</t>
    </rPh>
    <phoneticPr fontId="2"/>
  </si>
  <si>
    <t>点数/Score</t>
    <rPh sb="0" eb="2">
      <t>テンスウ</t>
    </rPh>
    <phoneticPr fontId="2"/>
  </si>
  <si>
    <t>Educational Background (elementary school to the last school attended)</t>
    <phoneticPr fontId="2"/>
  </si>
  <si>
    <t>B-2</t>
    <phoneticPr fontId="2"/>
  </si>
  <si>
    <t>在留資格</t>
    <rPh sb="0" eb="2">
      <t>ザイリュウ</t>
    </rPh>
    <rPh sb="2" eb="4">
      <t>シカク</t>
    </rPh>
    <phoneticPr fontId="2"/>
  </si>
  <si>
    <t>入国目的</t>
    <rPh sb="0" eb="2">
      <t>ニュウコク</t>
    </rPh>
    <rPh sb="2" eb="4">
      <t>モクテキ</t>
    </rPh>
    <phoneticPr fontId="2"/>
  </si>
  <si>
    <t>Visa Status</t>
    <phoneticPr fontId="2"/>
  </si>
  <si>
    <t>B-3</t>
    <phoneticPr fontId="2"/>
  </si>
  <si>
    <t>年</t>
    <phoneticPr fontId="2"/>
  </si>
  <si>
    <t>月</t>
    <phoneticPr fontId="2"/>
  </si>
  <si>
    <t>日</t>
    <phoneticPr fontId="2"/>
  </si>
  <si>
    <t>Date</t>
    <phoneticPr fontId="2"/>
  </si>
  <si>
    <t>作成年月日</t>
    <phoneticPr fontId="2"/>
  </si>
  <si>
    <t>B-1</t>
    <phoneticPr fontId="2"/>
  </si>
  <si>
    <t>D-1</t>
    <phoneticPr fontId="1"/>
  </si>
  <si>
    <t>私はアーツカレッジヨコハマに入学するにあたり、下記の事項を遵守することを誓約致します。</t>
    <rPh sb="0" eb="1">
      <t>ワタシ</t>
    </rPh>
    <rPh sb="14" eb="16">
      <t>ニュウガク</t>
    </rPh>
    <rPh sb="23" eb="25">
      <t>カキ</t>
    </rPh>
    <rPh sb="26" eb="28">
      <t>ジコウ</t>
    </rPh>
    <rPh sb="29" eb="31">
      <t>ジュンシュ</t>
    </rPh>
    <rPh sb="36" eb="38">
      <t>セイヤク</t>
    </rPh>
    <rPh sb="38" eb="39">
      <t>イタ</t>
    </rPh>
    <phoneticPr fontId="1"/>
  </si>
  <si>
    <t>1. 学校の規則を守り、学業に専念します。</t>
    <rPh sb="3" eb="5">
      <t>ガッコウ</t>
    </rPh>
    <rPh sb="6" eb="8">
      <t>キソク</t>
    </rPh>
    <rPh sb="9" eb="10">
      <t>マモ</t>
    </rPh>
    <rPh sb="12" eb="14">
      <t>ガクギョウ</t>
    </rPh>
    <rPh sb="15" eb="17">
      <t>センネン</t>
    </rPh>
    <phoneticPr fontId="1"/>
  </si>
  <si>
    <t>3. 貴国の法律を守ります。</t>
    <rPh sb="3" eb="5">
      <t>キコク</t>
    </rPh>
    <rPh sb="6" eb="8">
      <t>ホウリツ</t>
    </rPh>
    <rPh sb="9" eb="10">
      <t>マモ</t>
    </rPh>
    <phoneticPr fontId="1"/>
  </si>
  <si>
    <t>Observe school rules and concentrate on my studies.</t>
    <phoneticPr fontId="1"/>
  </si>
  <si>
    <t>Observe the laws of Japan.</t>
    <phoneticPr fontId="1"/>
  </si>
  <si>
    <t>2. 学費、生活費及び諸経費等についても保証人と共に責任を持ち、貴校に一切迷惑をかけません。</t>
    <rPh sb="3" eb="5">
      <t>ガクヒ</t>
    </rPh>
    <rPh sb="6" eb="9">
      <t>セイカツヒ</t>
    </rPh>
    <rPh sb="9" eb="10">
      <t>オヨ</t>
    </rPh>
    <rPh sb="11" eb="12">
      <t>ショ</t>
    </rPh>
    <rPh sb="12" eb="14">
      <t>ケイヒ</t>
    </rPh>
    <rPh sb="14" eb="15">
      <t>トウ</t>
    </rPh>
    <rPh sb="20" eb="23">
      <t>ホショウニン</t>
    </rPh>
    <rPh sb="24" eb="25">
      <t>トモ</t>
    </rPh>
    <rPh sb="26" eb="28">
      <t>セキニン</t>
    </rPh>
    <rPh sb="29" eb="30">
      <t>モ</t>
    </rPh>
    <rPh sb="32" eb="34">
      <t>キコウ</t>
    </rPh>
    <rPh sb="35" eb="37">
      <t>イッサイ</t>
    </rPh>
    <rPh sb="37" eb="39">
      <t>メイワク</t>
    </rPh>
    <phoneticPr fontId="1"/>
  </si>
  <si>
    <t>To: Minister of Justice</t>
    <phoneticPr fontId="2"/>
  </si>
  <si>
    <t xml:space="preserve">Present Address </t>
    <phoneticPr fontId="2"/>
  </si>
  <si>
    <t>phone number</t>
    <phoneticPr fontId="2"/>
  </si>
  <si>
    <t>Relationship with Applicant</t>
    <phoneticPr fontId="2"/>
  </si>
  <si>
    <t>犯罪歴
Crimimal Record in Japan or Overseas</t>
    <rPh sb="0" eb="3">
      <t>ハンザイレキ</t>
    </rPh>
    <phoneticPr fontId="1"/>
  </si>
  <si>
    <t>A-1</t>
    <phoneticPr fontId="2"/>
  </si>
  <si>
    <t>A-2</t>
    <phoneticPr fontId="2"/>
  </si>
  <si>
    <t>Full Name</t>
  </si>
  <si>
    <t>Present Address</t>
    <phoneticPr fontId="1"/>
  </si>
  <si>
    <t>電話番号</t>
    <rPh sb="0" eb="2">
      <t>デンワ</t>
    </rPh>
    <rPh sb="2" eb="4">
      <t>バンゴウ</t>
    </rPh>
    <phoneticPr fontId="2"/>
  </si>
  <si>
    <t>Phone Number</t>
    <phoneticPr fontId="2"/>
  </si>
  <si>
    <t>Occupation</t>
    <phoneticPr fontId="2"/>
  </si>
  <si>
    <t>勤務先名</t>
    <rPh sb="0" eb="3">
      <t>キンムサキ</t>
    </rPh>
    <rPh sb="3" eb="4">
      <t>メイ</t>
    </rPh>
    <phoneticPr fontId="2"/>
  </si>
  <si>
    <t>Company Name</t>
    <phoneticPr fontId="2"/>
  </si>
  <si>
    <t>勤務先住所</t>
    <rPh sb="0" eb="3">
      <t>キンムサキ</t>
    </rPh>
    <rPh sb="3" eb="5">
      <t>ジュウショ</t>
    </rPh>
    <phoneticPr fontId="2"/>
  </si>
  <si>
    <t>Company Address</t>
    <phoneticPr fontId="1"/>
  </si>
  <si>
    <t>勤務先電話番号</t>
    <rPh sb="0" eb="3">
      <t>キンムサキ</t>
    </rPh>
    <rPh sb="3" eb="5">
      <t>デンワ</t>
    </rPh>
    <rPh sb="5" eb="7">
      <t>バンゴウ</t>
    </rPh>
    <phoneticPr fontId="2"/>
  </si>
  <si>
    <t>署名</t>
    <phoneticPr fontId="1"/>
  </si>
  <si>
    <t>年
years</t>
    <phoneticPr fontId="1"/>
  </si>
  <si>
    <t>Phone</t>
    <phoneticPr fontId="2"/>
  </si>
  <si>
    <t>E-mail</t>
    <phoneticPr fontId="1"/>
  </si>
  <si>
    <t>Phone</t>
    <phoneticPr fontId="2"/>
  </si>
  <si>
    <t>年収</t>
    <rPh sb="0" eb="2">
      <t>ネンシュウ</t>
    </rPh>
    <phoneticPr fontId="2"/>
  </si>
  <si>
    <t>Annual Income</t>
    <phoneticPr fontId="2"/>
  </si>
  <si>
    <t>Company Phone Number</t>
    <phoneticPr fontId="2"/>
  </si>
  <si>
    <t>Nationality</t>
    <phoneticPr fontId="1"/>
  </si>
  <si>
    <t xml:space="preserve">  The details of payment</t>
    <phoneticPr fontId="2"/>
  </si>
  <si>
    <t>C-1</t>
    <phoneticPr fontId="1"/>
  </si>
  <si>
    <t>C-2</t>
    <phoneticPr fontId="1"/>
  </si>
  <si>
    <t>日本語学科入学願書</t>
    <rPh sb="0" eb="3">
      <t>ニホンゴ</t>
    </rPh>
    <rPh sb="3" eb="5">
      <t>ガッカ</t>
    </rPh>
    <rPh sb="5" eb="7">
      <t>ニュウガク</t>
    </rPh>
    <rPh sb="7" eb="9">
      <t>ガンショ</t>
    </rPh>
    <phoneticPr fontId="2"/>
  </si>
  <si>
    <t>経費支弁者</t>
    <rPh sb="0" eb="2">
      <t>ケイヒ</t>
    </rPh>
    <rPh sb="2" eb="4">
      <t>シベン</t>
    </rPh>
    <rPh sb="4" eb="5">
      <t>シャ</t>
    </rPh>
    <phoneticPr fontId="1"/>
  </si>
  <si>
    <t>本人</t>
    <rPh sb="0" eb="2">
      <t>ホンニン</t>
    </rPh>
    <phoneticPr fontId="1"/>
  </si>
  <si>
    <t>Supporter</t>
    <phoneticPr fontId="1"/>
  </si>
  <si>
    <t>Applicant</t>
    <phoneticPr fontId="1"/>
  </si>
  <si>
    <t>Arts College YOKOHAMA Application Form</t>
    <phoneticPr fontId="2"/>
  </si>
  <si>
    <t>To the Principal of Arts College YOKOHAMA</t>
    <phoneticPr fontId="1"/>
  </si>
  <si>
    <t>翻訳者の所属・氏名　Affiliation and Name of the Translator</t>
    <rPh sb="0" eb="3">
      <t>ホンヤクシャ</t>
    </rPh>
    <rPh sb="4" eb="6">
      <t>ショゾク</t>
    </rPh>
    <rPh sb="7" eb="9">
      <t>シメイ</t>
    </rPh>
    <phoneticPr fontId="1"/>
  </si>
  <si>
    <t>日本国法務大臣　殿</t>
    <rPh sb="0" eb="2">
      <t>ニホン</t>
    </rPh>
    <rPh sb="2" eb="3">
      <t>コク</t>
    </rPh>
    <rPh sb="3" eb="5">
      <t>ホウム</t>
    </rPh>
    <rPh sb="5" eb="7">
      <t>ダイジン</t>
    </rPh>
    <rPh sb="8" eb="9">
      <t>ドノ</t>
    </rPh>
    <phoneticPr fontId="2"/>
  </si>
  <si>
    <t>I hereby sincerely declare to observe following things when I enter Arts College YOKOHAMA.</t>
    <phoneticPr fontId="1"/>
  </si>
  <si>
    <t>入国後１カ月は生活に慣れるため、アルバイトをしません。</t>
    <rPh sb="0" eb="3">
      <t>ニュウコクゴ</t>
    </rPh>
    <rPh sb="5" eb="6">
      <t>ゲツ</t>
    </rPh>
    <rPh sb="7" eb="9">
      <t>セイカツ</t>
    </rPh>
    <rPh sb="10" eb="11">
      <t>ナ</t>
    </rPh>
    <phoneticPr fontId="1"/>
  </si>
  <si>
    <t>To get used to life in Japan, I do not work part-time  for 1 month after entering Japan.</t>
    <phoneticPr fontId="1"/>
  </si>
  <si>
    <t>学費と生活費の両方を日本でのアルバイト代で賄うことは出来ないと理解しています。</t>
    <rPh sb="0" eb="2">
      <t>ガクヒ</t>
    </rPh>
    <rPh sb="3" eb="6">
      <t>セイカツヒ</t>
    </rPh>
    <rPh sb="7" eb="9">
      <t>リョウホウ</t>
    </rPh>
    <rPh sb="10" eb="12">
      <t>ニホン</t>
    </rPh>
    <rPh sb="19" eb="20">
      <t>ダイ</t>
    </rPh>
    <rPh sb="21" eb="22">
      <t>マカナ</t>
    </rPh>
    <rPh sb="26" eb="28">
      <t>デキ</t>
    </rPh>
    <rPh sb="31" eb="33">
      <t>リカイ</t>
    </rPh>
    <phoneticPr fontId="1"/>
  </si>
  <si>
    <t>Avoid causing trouble at school, along with my guarantor, guarantee living costs and other related expenses.</t>
    <phoneticPr fontId="1"/>
  </si>
  <si>
    <t>勉強に専念するため、アルバイトは週２８時間以下とします。</t>
    <rPh sb="0" eb="2">
      <t>ベンキョウ</t>
    </rPh>
    <rPh sb="3" eb="5">
      <t>センネン</t>
    </rPh>
    <rPh sb="16" eb="17">
      <t>シュウ</t>
    </rPh>
    <rPh sb="19" eb="21">
      <t>ジカン</t>
    </rPh>
    <rPh sb="21" eb="23">
      <t>イカ</t>
    </rPh>
    <phoneticPr fontId="1"/>
  </si>
  <si>
    <t>To concentrate on my studies, I have a part-time job up to 28 hours per week.</t>
    <phoneticPr fontId="1"/>
  </si>
  <si>
    <t>Date of Birth (Year/Month/Date)</t>
    <phoneticPr fontId="1"/>
  </si>
  <si>
    <t>Miller</t>
    <phoneticPr fontId="1"/>
  </si>
  <si>
    <t>Mike</t>
    <phoneticPr fontId="1"/>
  </si>
  <si>
    <t>America</t>
    <phoneticPr fontId="1"/>
  </si>
  <si>
    <t>Birthplace (City, Country)</t>
  </si>
  <si>
    <t>Current Occupation</t>
  </si>
  <si>
    <t>Student</t>
    <phoneticPr fontId="1"/>
  </si>
  <si>
    <t>Sex</t>
    <phoneticPr fontId="1"/>
  </si>
  <si>
    <t>Male</t>
    <phoneticPr fontId="1"/>
  </si>
  <si>
    <t>Address in Your home country</t>
    <phoneticPr fontId="1"/>
  </si>
  <si>
    <t>2-105-8, segencho, nishi-ku, yokohama, kanagawa, japan</t>
    <phoneticPr fontId="1"/>
  </si>
  <si>
    <t>Phone</t>
    <phoneticPr fontId="1"/>
  </si>
  <si>
    <t>(80)9012345678</t>
    <phoneticPr fontId="1"/>
  </si>
  <si>
    <t>mikemiller@kccollege.ac.jp</t>
    <phoneticPr fontId="1"/>
  </si>
  <si>
    <t>Passport Number</t>
    <phoneticPr fontId="1"/>
  </si>
  <si>
    <t>Family Name</t>
    <phoneticPr fontId="1"/>
  </si>
  <si>
    <t xml:space="preserve">Given Name (Including Middle Name) </t>
    <phoneticPr fontId="1"/>
  </si>
  <si>
    <t>New York , America</t>
    <phoneticPr fontId="1"/>
  </si>
  <si>
    <t>Describe</t>
    <phoneticPr fontId="1"/>
  </si>
  <si>
    <t>Date of issue (Year/Month/Date)</t>
    <phoneticPr fontId="1"/>
  </si>
  <si>
    <t>Date of expiration (Year/Month/Date)</t>
    <phoneticPr fontId="1"/>
  </si>
  <si>
    <t>Total period of education( years)</t>
    <phoneticPr fontId="1"/>
  </si>
  <si>
    <t>Crimimal Record in Japan or Overseas</t>
    <phoneticPr fontId="1"/>
  </si>
  <si>
    <t>No</t>
  </si>
  <si>
    <t>Departure by deportation /
Departure order</t>
    <phoneticPr fontId="1"/>
  </si>
  <si>
    <t>Type of Visa</t>
    <phoneticPr fontId="1"/>
  </si>
  <si>
    <t>Received/Not Received</t>
  </si>
  <si>
    <t>Name of School etc</t>
  </si>
  <si>
    <t>2nd</t>
    <phoneticPr fontId="1"/>
  </si>
  <si>
    <t>3rd</t>
    <phoneticPr fontId="1"/>
  </si>
  <si>
    <t>1st</t>
    <phoneticPr fontId="1"/>
  </si>
  <si>
    <t>Date of Entry</t>
    <phoneticPr fontId="1"/>
  </si>
  <si>
    <t>Date of Departure</t>
    <phoneticPr fontId="1"/>
  </si>
  <si>
    <t>Visa Status</t>
    <phoneticPr fontId="1"/>
  </si>
  <si>
    <t>Purpose of Stay</t>
  </si>
  <si>
    <t>4th</t>
    <phoneticPr fontId="1"/>
  </si>
  <si>
    <t xml:space="preserve"> All Entry Records of Japan (Past to Present)</t>
    <phoneticPr fontId="2"/>
  </si>
  <si>
    <t>Visa Starting Date</t>
    <phoneticPr fontId="1"/>
  </si>
  <si>
    <t>Date of Entrance</t>
    <phoneticPr fontId="2"/>
  </si>
  <si>
    <t>Date of Graduation</t>
    <phoneticPr fontId="2"/>
  </si>
  <si>
    <t>Location</t>
    <phoneticPr fontId="2"/>
  </si>
  <si>
    <t>School Name</t>
    <phoneticPr fontId="2"/>
  </si>
  <si>
    <t>5th</t>
    <phoneticPr fontId="1"/>
  </si>
  <si>
    <t>Studying Hours</t>
    <phoneticPr fontId="1"/>
  </si>
  <si>
    <t>Study start time</t>
    <phoneticPr fontId="1"/>
  </si>
  <si>
    <t>Study end time</t>
    <phoneticPr fontId="1"/>
  </si>
  <si>
    <t>Name of Test</t>
    <phoneticPr fontId="2"/>
  </si>
  <si>
    <t>Level</t>
    <phoneticPr fontId="2"/>
  </si>
  <si>
    <t>Test Date</t>
    <phoneticPr fontId="2"/>
  </si>
  <si>
    <t>Pass or Fail</t>
    <phoneticPr fontId="2"/>
  </si>
  <si>
    <t>Score</t>
    <phoneticPr fontId="2"/>
  </si>
  <si>
    <t>JLPT</t>
    <phoneticPr fontId="2"/>
  </si>
  <si>
    <t>N5</t>
    <phoneticPr fontId="2"/>
  </si>
  <si>
    <t>Pass</t>
    <phoneticPr fontId="2"/>
  </si>
  <si>
    <t>Accommodation in Japan</t>
    <phoneticPr fontId="1"/>
  </si>
  <si>
    <t>Accommodation in Japan</t>
    <phoneticPr fontId="2"/>
  </si>
  <si>
    <t>Dormitory</t>
  </si>
  <si>
    <t>Plans after Finishing  Japanese Course at Arts College YOKOHAMA</t>
    <phoneticPr fontId="2"/>
  </si>
  <si>
    <t xml:space="preserve"> Reason for Studying Japanese in Japan</t>
    <phoneticPr fontId="2"/>
  </si>
  <si>
    <t>Personal Information</t>
    <phoneticPr fontId="2"/>
  </si>
  <si>
    <t>Family Members</t>
    <phoneticPr fontId="2"/>
  </si>
  <si>
    <t>Father</t>
    <phoneticPr fontId="2"/>
  </si>
  <si>
    <t>Mother</t>
    <phoneticPr fontId="2"/>
  </si>
  <si>
    <t>Spouse</t>
    <phoneticPr fontId="2"/>
  </si>
  <si>
    <t>Full name</t>
    <phoneticPr fontId="1"/>
  </si>
  <si>
    <t>Current Address</t>
    <phoneticPr fontId="2"/>
  </si>
  <si>
    <t>Workplace / Name of school</t>
    <phoneticPr fontId="2"/>
  </si>
  <si>
    <t>Relative in Japan</t>
    <phoneticPr fontId="2"/>
  </si>
  <si>
    <t>Relationship</t>
    <phoneticPr fontId="1"/>
  </si>
  <si>
    <t>Past Visa (COE) Application Record in Japan</t>
    <phoneticPr fontId="2"/>
  </si>
  <si>
    <t>Occupational Background</t>
    <phoneticPr fontId="2"/>
  </si>
  <si>
    <t>Japanese Studying Experience</t>
    <phoneticPr fontId="2"/>
  </si>
  <si>
    <t>Japanese Proficiency Test (Please answer below for those who have taken the test.)</t>
    <phoneticPr fontId="2"/>
  </si>
  <si>
    <t>3rd</t>
    <phoneticPr fontId="2"/>
  </si>
  <si>
    <t>2nd</t>
    <phoneticPr fontId="2"/>
  </si>
  <si>
    <t>Financial sponsor</t>
    <phoneticPr fontId="2"/>
  </si>
  <si>
    <t>Company address</t>
    <phoneticPr fontId="2"/>
  </si>
  <si>
    <t>Company phone</t>
    <phoneticPr fontId="2"/>
  </si>
  <si>
    <t xml:space="preserve">The details of payment(Tuition) </t>
    <phoneticPr fontId="2"/>
  </si>
  <si>
    <t xml:space="preserve">The details of payment(Living Expenses) </t>
    <phoneticPr fontId="2"/>
  </si>
  <si>
    <t>The way of payment ( Please explain the way of payment or remittance in detail )</t>
    <phoneticPr fontId="2"/>
  </si>
  <si>
    <t>Artscollege YOKOHAMA JAPANESE LEARNING COURSE ENTRY SHEET</t>
    <phoneticPr fontId="2"/>
  </si>
  <si>
    <t>Others</t>
    <phoneticPr fontId="2"/>
  </si>
  <si>
    <t>Elementary education</t>
    <phoneticPr fontId="2"/>
  </si>
  <si>
    <t>Secondary education</t>
    <phoneticPr fontId="2"/>
  </si>
  <si>
    <t>Higher secondary education</t>
    <phoneticPr fontId="2"/>
  </si>
  <si>
    <t>Higher education</t>
    <phoneticPr fontId="1"/>
  </si>
  <si>
    <t>others</t>
    <phoneticPr fontId="2"/>
  </si>
  <si>
    <t>Sakura University</t>
    <phoneticPr fontId="2"/>
  </si>
  <si>
    <t>Fuji elementary school</t>
    <phoneticPr fontId="2"/>
  </si>
  <si>
    <t>Apple company</t>
    <phoneticPr fontId="2"/>
  </si>
  <si>
    <t>Sakura language school</t>
    <phoneticPr fontId="2"/>
  </si>
  <si>
    <t>Japan</t>
    <phoneticPr fontId="2"/>
  </si>
  <si>
    <t>Arts Taro</t>
    <phoneticPr fontId="2"/>
  </si>
  <si>
    <t>uncle</t>
    <phoneticPr fontId="2"/>
  </si>
  <si>
    <t>Father</t>
    <phoneticPr fontId="2"/>
  </si>
  <si>
    <t>America</t>
    <phoneticPr fontId="2"/>
  </si>
  <si>
    <t>Relationship with the applicant and the reasons for being his / her payer.</t>
    <phoneticPr fontId="2"/>
  </si>
  <si>
    <t>Tom miller</t>
    <phoneticPr fontId="2"/>
  </si>
  <si>
    <t>Office worker</t>
    <phoneticPr fontId="2"/>
  </si>
  <si>
    <t>Sakura bank</t>
    <phoneticPr fontId="2"/>
  </si>
  <si>
    <t>self-employment</t>
    <phoneticPr fontId="2"/>
  </si>
  <si>
    <t>Sakura restaurant</t>
    <phoneticPr fontId="2"/>
  </si>
  <si>
    <t>Student</t>
    <phoneticPr fontId="2"/>
  </si>
  <si>
    <t>Not Received</t>
  </si>
  <si>
    <t>国籍</t>
    <rPh sb="0" eb="2">
      <t>コクセキ</t>
    </rPh>
    <phoneticPr fontId="1"/>
  </si>
  <si>
    <t>氏名</t>
    <rPh sb="0" eb="2">
      <t>シメイ</t>
    </rPh>
    <phoneticPr fontId="1"/>
  </si>
  <si>
    <t>Name</t>
    <phoneticPr fontId="1"/>
  </si>
  <si>
    <t>生年月日</t>
    <rPh sb="0" eb="2">
      <t>セイネン</t>
    </rPh>
    <rPh sb="2" eb="4">
      <t>ガッピ</t>
    </rPh>
    <phoneticPr fontId="1"/>
  </si>
  <si>
    <t>Date of Birth</t>
    <phoneticPr fontId="1"/>
  </si>
  <si>
    <t>出生地</t>
    <rPh sb="0" eb="3">
      <t>シュッセイチ</t>
    </rPh>
    <phoneticPr fontId="1"/>
  </si>
  <si>
    <t>Place of birth</t>
    <phoneticPr fontId="1"/>
  </si>
  <si>
    <t>性別</t>
    <rPh sb="0" eb="2">
      <t>セイベツ</t>
    </rPh>
    <phoneticPr fontId="1"/>
  </si>
  <si>
    <t>現住所</t>
    <rPh sb="0" eb="3">
      <t>ゲンジュウショ</t>
    </rPh>
    <phoneticPr fontId="1"/>
  </si>
  <si>
    <t>Home address</t>
    <phoneticPr fontId="1"/>
  </si>
  <si>
    <t>配偶者の有無</t>
    <rPh sb="0" eb="3">
      <t>ハイグウシャ</t>
    </rPh>
    <rPh sb="4" eb="6">
      <t>ウム</t>
    </rPh>
    <phoneticPr fontId="1"/>
  </si>
  <si>
    <t>Marital Status</t>
    <phoneticPr fontId="1"/>
  </si>
  <si>
    <t>配偶者名</t>
    <rPh sb="0" eb="4">
      <t>ハイグウシャメイ</t>
    </rPh>
    <phoneticPr fontId="1"/>
  </si>
  <si>
    <t>Name of Spouse</t>
    <phoneticPr fontId="1"/>
  </si>
  <si>
    <t>初等教育</t>
    <rPh sb="0" eb="2">
      <t>ショトウ</t>
    </rPh>
    <rPh sb="2" eb="4">
      <t>キョウイク</t>
    </rPh>
    <phoneticPr fontId="1"/>
  </si>
  <si>
    <t>高等教育</t>
    <rPh sb="0" eb="2">
      <t>コウトウ</t>
    </rPh>
    <rPh sb="2" eb="4">
      <t>キョウイク</t>
    </rPh>
    <phoneticPr fontId="1"/>
  </si>
  <si>
    <t>学校名および所在地 School name / Location</t>
    <rPh sb="0" eb="2">
      <t>ガッコウ</t>
    </rPh>
    <rPh sb="2" eb="3">
      <t>メイ</t>
    </rPh>
    <rPh sb="6" eb="9">
      <t>ショザイチ</t>
    </rPh>
    <phoneticPr fontId="1"/>
  </si>
  <si>
    <t>Higer secondary education</t>
    <phoneticPr fontId="2"/>
  </si>
  <si>
    <t>中等教育1</t>
    <rPh sb="0" eb="2">
      <t>チュウトウ</t>
    </rPh>
    <rPh sb="2" eb="4">
      <t>キョウイク</t>
    </rPh>
    <phoneticPr fontId="1"/>
  </si>
  <si>
    <t>中等教育2</t>
    <rPh sb="0" eb="2">
      <t>チュウトウ</t>
    </rPh>
    <rPh sb="2" eb="4">
      <t>キョウイク</t>
    </rPh>
    <phoneticPr fontId="1"/>
  </si>
  <si>
    <t>その他1</t>
    <rPh sb="2" eb="3">
      <t>ホカ</t>
    </rPh>
    <phoneticPr fontId="1"/>
  </si>
  <si>
    <t>その他2</t>
    <rPh sb="2" eb="3">
      <t>ホカ</t>
    </rPh>
    <phoneticPr fontId="1"/>
  </si>
  <si>
    <t>職歴 / Occupational Background</t>
  </si>
  <si>
    <t>日本語学習歴 Japanese Studying Experience</t>
    <rPh sb="0" eb="3">
      <t>ニホンゴ</t>
    </rPh>
    <rPh sb="3" eb="5">
      <t>ガクシュウ</t>
    </rPh>
    <rPh sb="5" eb="6">
      <t>レキ</t>
    </rPh>
    <phoneticPr fontId="2"/>
  </si>
  <si>
    <t>勤務先名および所在地 Campany name / Location</t>
    <rPh sb="0" eb="3">
      <t>キンムサキ</t>
    </rPh>
    <rPh sb="3" eb="4">
      <t>メイ</t>
    </rPh>
    <rPh sb="4" eb="5">
      <t>ガクメイ</t>
    </rPh>
    <rPh sb="7" eb="10">
      <t>ショザイチ</t>
    </rPh>
    <phoneticPr fontId="1"/>
  </si>
  <si>
    <t>学歴（初等教育から順次最終学歴まで）Educational Background (elementary school to the last school attended)</t>
    <phoneticPr fontId="1"/>
  </si>
  <si>
    <t>～</t>
    <phoneticPr fontId="13"/>
  </si>
  <si>
    <t>years</t>
    <phoneticPr fontId="13"/>
  </si>
  <si>
    <t>hours</t>
    <phoneticPr fontId="13"/>
  </si>
  <si>
    <t>合否/Pass or Fail</t>
    <phoneticPr fontId="2"/>
  </si>
  <si>
    <t>受験日/Test Date</t>
    <phoneticPr fontId="2"/>
  </si>
  <si>
    <t>日本への出入国歴 / All Entry Records of Japan (Past to Present):</t>
    <phoneticPr fontId="2"/>
  </si>
  <si>
    <t>Date of Entry　～　Date of Departure</t>
    <phoneticPr fontId="13"/>
  </si>
  <si>
    <t>入国年月日　～　出国年月日</t>
    <rPh sb="0" eb="2">
      <t>ニュウコク</t>
    </rPh>
    <rPh sb="2" eb="5">
      <t>ネンガッピ</t>
    </rPh>
    <rPh sb="8" eb="10">
      <t>シュッコク</t>
    </rPh>
    <rPh sb="10" eb="13">
      <t>ネンガッピ</t>
    </rPh>
    <phoneticPr fontId="2"/>
  </si>
  <si>
    <t>家族構成  /  Family Members</t>
  </si>
  <si>
    <t>修学理由 / Reason for Studying Japanese in Japan</t>
  </si>
  <si>
    <t>卒業後の予定 / Plans after Finishing  Japanese Course at Arts College YOKOHAMA</t>
  </si>
  <si>
    <t>氏名 Name</t>
    <rPh sb="0" eb="2">
      <t>シメイ</t>
    </rPh>
    <phoneticPr fontId="1"/>
  </si>
  <si>
    <t>生年月日 Date of Birth</t>
    <rPh sb="0" eb="2">
      <t>セイネン</t>
    </rPh>
    <rPh sb="2" eb="4">
      <t>ガッピ</t>
    </rPh>
    <phoneticPr fontId="1"/>
  </si>
  <si>
    <t>現住所 Home address</t>
    <rPh sb="0" eb="3">
      <t>ゲンジュウショ</t>
    </rPh>
    <phoneticPr fontId="1"/>
  </si>
  <si>
    <t>職業 Occupation</t>
    <rPh sb="0" eb="2">
      <t>ショクギョウ</t>
    </rPh>
    <phoneticPr fontId="2"/>
  </si>
  <si>
    <t>学校名/勤務先名 School name / Company name</t>
    <rPh sb="0" eb="3">
      <t>ガッコウメイ</t>
    </rPh>
    <rPh sb="4" eb="7">
      <t>キンムサキ</t>
    </rPh>
    <rPh sb="7" eb="8">
      <t>メイ</t>
    </rPh>
    <phoneticPr fontId="2"/>
  </si>
  <si>
    <t>父親
Father</t>
    <rPh sb="0" eb="2">
      <t>チチオヤ</t>
    </rPh>
    <phoneticPr fontId="2"/>
  </si>
  <si>
    <t>母親
Mother</t>
    <rPh sb="0" eb="2">
      <t>ハハオヤ</t>
    </rPh>
    <phoneticPr fontId="2"/>
  </si>
  <si>
    <t>High education</t>
    <phoneticPr fontId="2"/>
  </si>
  <si>
    <t>short stay</t>
    <phoneticPr fontId="2"/>
  </si>
  <si>
    <t>Tokyo language school</t>
    <phoneticPr fontId="2"/>
  </si>
  <si>
    <t>Cleak</t>
    <phoneticPr fontId="2"/>
  </si>
  <si>
    <t>Fuji food company</t>
    <phoneticPr fontId="2"/>
  </si>
  <si>
    <t>sightseeing</t>
    <phoneticPr fontId="2"/>
  </si>
  <si>
    <t>Total study years</t>
    <phoneticPr fontId="2"/>
  </si>
  <si>
    <r>
      <t xml:space="preserve"> 修学年数</t>
    </r>
    <r>
      <rPr>
        <sz val="6"/>
        <color rgb="FF000000"/>
        <rFont val="メイリオ"/>
        <family val="3"/>
        <charset val="128"/>
      </rPr>
      <t>Total study years</t>
    </r>
    <rPh sb="1" eb="3">
      <t>シュウガク</t>
    </rPh>
    <rPh sb="3" eb="5">
      <t>ネンスウ</t>
    </rPh>
    <phoneticPr fontId="2"/>
  </si>
  <si>
    <r>
      <t xml:space="preserve"> 修学時間</t>
    </r>
    <r>
      <rPr>
        <sz val="6"/>
        <color rgb="FF000000"/>
        <rFont val="メイリオ"/>
        <family val="3"/>
        <charset val="128"/>
      </rPr>
      <t>Total study hours</t>
    </r>
    <rPh sb="1" eb="3">
      <t>シュウガク</t>
    </rPh>
    <rPh sb="3" eb="5">
      <t>ジカン</t>
    </rPh>
    <phoneticPr fontId="2"/>
  </si>
  <si>
    <t>Years of Services</t>
    <phoneticPr fontId="1"/>
  </si>
  <si>
    <r>
      <t xml:space="preserve">勤務年数 </t>
    </r>
    <r>
      <rPr>
        <sz val="6"/>
        <color rgb="FF000000"/>
        <rFont val="メイリオ"/>
        <family val="3"/>
        <charset val="128"/>
      </rPr>
      <t>Years of services</t>
    </r>
    <rPh sb="0" eb="2">
      <t>キンム</t>
    </rPh>
    <rPh sb="2" eb="4">
      <t>ネンスウ</t>
    </rPh>
    <phoneticPr fontId="2"/>
  </si>
  <si>
    <t>修学期間 Period of study(Y/M/D)</t>
    <phoneticPr fontId="13"/>
  </si>
  <si>
    <r>
      <t xml:space="preserve">在職期間 </t>
    </r>
    <r>
      <rPr>
        <sz val="8"/>
        <color rgb="FF000000"/>
        <rFont val="メイリオ"/>
        <family val="3"/>
        <charset val="128"/>
      </rPr>
      <t>Period of employment (Y/M/D)</t>
    </r>
    <rPh sb="0" eb="2">
      <t>ザイショク</t>
    </rPh>
    <rPh sb="2" eb="4">
      <t>キカン</t>
    </rPh>
    <phoneticPr fontId="1"/>
  </si>
  <si>
    <t>Higher Education</t>
    <phoneticPr fontId="2"/>
  </si>
  <si>
    <t>専門学校(ProfessionalCollege)</t>
  </si>
  <si>
    <t>Name of School</t>
    <phoneticPr fontId="2"/>
  </si>
  <si>
    <t>Arts college YOKOHAMA</t>
    <phoneticPr fontId="2"/>
  </si>
  <si>
    <t>Work in Japan</t>
    <phoneticPr fontId="2"/>
  </si>
  <si>
    <t>Other reason</t>
    <phoneticPr fontId="2"/>
  </si>
  <si>
    <t>Name of Company</t>
    <phoneticPr fontId="2"/>
  </si>
  <si>
    <t>Sakura company</t>
    <phoneticPr fontId="2"/>
  </si>
  <si>
    <t>others( e.g. Return home courty)</t>
  </si>
  <si>
    <t>others( e.g. Return home courty)</t>
    <phoneticPr fontId="2"/>
  </si>
  <si>
    <t>進学先名 Name of School</t>
    <rPh sb="0" eb="3">
      <t>シンガクサキ</t>
    </rPh>
    <rPh sb="3" eb="4">
      <t>メイ</t>
    </rPh>
    <phoneticPr fontId="2"/>
  </si>
  <si>
    <t>就業先名 Name of Company</t>
    <rPh sb="0" eb="3">
      <t>シュウギョウサキ</t>
    </rPh>
    <rPh sb="3" eb="4">
      <t>メイ</t>
    </rPh>
    <phoneticPr fontId="2"/>
  </si>
  <si>
    <t xml:space="preserve">その他（帰国等） </t>
    <rPh sb="2" eb="3">
      <t>ホカ</t>
    </rPh>
    <rPh sb="4" eb="6">
      <t>キコク</t>
    </rPh>
    <rPh sb="6" eb="7">
      <t>トウ</t>
    </rPh>
    <phoneticPr fontId="2"/>
  </si>
  <si>
    <t>進学       Higher Education</t>
    <rPh sb="0" eb="2">
      <t>シンガク</t>
    </rPh>
    <phoneticPr fontId="2"/>
  </si>
  <si>
    <t>就業       Work in Japan</t>
    <rPh sb="0" eb="2">
      <t>シュウギョウ</t>
    </rPh>
    <phoneticPr fontId="2"/>
  </si>
  <si>
    <t>10</t>
    <phoneticPr fontId="1"/>
  </si>
  <si>
    <t>修学理由/ Reason for Studying Japanese in Japan</t>
    <phoneticPr fontId="2"/>
  </si>
  <si>
    <t>記</t>
    <rPh sb="0" eb="1">
      <t>キ</t>
    </rPh>
    <phoneticPr fontId="2"/>
  </si>
  <si>
    <t xml:space="preserve">経費支弁内容 </t>
    <rPh sb="0" eb="2">
      <t>ケイヒ</t>
    </rPh>
    <rPh sb="2" eb="4">
      <t>シベン</t>
    </rPh>
    <rPh sb="4" eb="6">
      <t>ナイヨウ</t>
    </rPh>
    <phoneticPr fontId="2"/>
  </si>
  <si>
    <t>私、</t>
    <rPh sb="0" eb="1">
      <t>ワタシ</t>
    </rPh>
    <phoneticPr fontId="2"/>
  </si>
  <si>
    <r>
      <t xml:space="preserve">月額  </t>
    </r>
    <r>
      <rPr>
        <sz val="10"/>
        <color rgb="FF000000"/>
        <rFont val="Meiryo UI"/>
        <family val="3"/>
        <charset val="128"/>
      </rPr>
      <t>per month</t>
    </r>
    <rPh sb="0" eb="1">
      <t>ツキ</t>
    </rPh>
    <rPh sb="1" eb="2">
      <t>ガク</t>
    </rPh>
    <phoneticPr fontId="2"/>
  </si>
  <si>
    <t>電話</t>
    <rPh sb="0" eb="2">
      <t>デンワ</t>
    </rPh>
    <phoneticPr fontId="2"/>
  </si>
  <si>
    <t>　私は、このたび上記の者が日本国に入国した場合の経費支弁者になりましたので、下記の通り経費支弁者の引受経緯を説明するとともに経費支弁について誓約いたします。</t>
    <rPh sb="1" eb="2">
      <t>ワタシ</t>
    </rPh>
    <rPh sb="8" eb="10">
      <t>ジョウキ</t>
    </rPh>
    <rPh sb="11" eb="12">
      <t>モノ</t>
    </rPh>
    <rPh sb="13" eb="15">
      <t>ニホン</t>
    </rPh>
    <rPh sb="15" eb="16">
      <t>コク</t>
    </rPh>
    <rPh sb="17" eb="19">
      <t>ニュウコク</t>
    </rPh>
    <rPh sb="21" eb="23">
      <t>バアイ</t>
    </rPh>
    <rPh sb="24" eb="26">
      <t>ケイヒ</t>
    </rPh>
    <rPh sb="26" eb="28">
      <t>シベン</t>
    </rPh>
    <rPh sb="28" eb="29">
      <t>シャ</t>
    </rPh>
    <rPh sb="38" eb="40">
      <t>カキ</t>
    </rPh>
    <rPh sb="41" eb="42">
      <t>トオ</t>
    </rPh>
    <rPh sb="43" eb="45">
      <t>ケイヒ</t>
    </rPh>
    <rPh sb="45" eb="47">
      <t>シベン</t>
    </rPh>
    <phoneticPr fontId="2"/>
  </si>
  <si>
    <t>I hereby agree to take responsibility of paying the expenses of the applicant mentioned above during his stay in Japan and explain the reason  for taking this responsibility as follows.</t>
    <phoneticPr fontId="2"/>
  </si>
  <si>
    <t>経費支弁書 / Certificate of Payment</t>
    <rPh sb="0" eb="1">
      <t>ヘ</t>
    </rPh>
    <rPh sb="1" eb="2">
      <t>ヒ</t>
    </rPh>
    <rPh sb="2" eb="3">
      <t>シ</t>
    </rPh>
    <rPh sb="3" eb="4">
      <t>ベン</t>
    </rPh>
    <rPh sb="4" eb="5">
      <t>ショ</t>
    </rPh>
    <phoneticPr fontId="2"/>
  </si>
  <si>
    <t>　また、上記の者が在留期間更新許可申請の際には、送金証明書または本人名義の預金通帳（送金事実、経費支弁事実が記載されたもの）の写し等で、生活費の支弁事実を明らかにする書類を提出します。</t>
    <rPh sb="4" eb="6">
      <t>ジョウキ</t>
    </rPh>
    <rPh sb="7" eb="8">
      <t>モノ</t>
    </rPh>
    <rPh sb="9" eb="11">
      <t>ザイリュウ</t>
    </rPh>
    <rPh sb="11" eb="13">
      <t>キカン</t>
    </rPh>
    <rPh sb="13" eb="15">
      <t>コウシン</t>
    </rPh>
    <rPh sb="15" eb="17">
      <t>キョカ</t>
    </rPh>
    <rPh sb="17" eb="19">
      <t>シンセイ</t>
    </rPh>
    <rPh sb="20" eb="21">
      <t>サイ</t>
    </rPh>
    <rPh sb="24" eb="26">
      <t>ソウキン</t>
    </rPh>
    <rPh sb="26" eb="29">
      <t>ショウメイショ</t>
    </rPh>
    <rPh sb="32" eb="34">
      <t>ホンニン</t>
    </rPh>
    <rPh sb="34" eb="36">
      <t>メイギ</t>
    </rPh>
    <rPh sb="37" eb="39">
      <t>ヨキン</t>
    </rPh>
    <rPh sb="39" eb="41">
      <t>ツウチョウ</t>
    </rPh>
    <rPh sb="42" eb="44">
      <t>ソウキン</t>
    </rPh>
    <rPh sb="44" eb="46">
      <t>ジジツ</t>
    </rPh>
    <rPh sb="47" eb="49">
      <t>ケイヒ</t>
    </rPh>
    <rPh sb="49" eb="51">
      <t>シベン</t>
    </rPh>
    <rPh sb="51" eb="53">
      <t>ジジツ</t>
    </rPh>
    <phoneticPr fontId="2"/>
  </si>
  <si>
    <t>750000JPY(For 1year)</t>
  </si>
  <si>
    <t>/per month</t>
    <phoneticPr fontId="2"/>
  </si>
  <si>
    <t>支弁方法 （送金、振り込みなど支弁方法を具体的に書いてください。）</t>
    <rPh sb="0" eb="2">
      <t>シベン</t>
    </rPh>
    <rPh sb="2" eb="4">
      <t>ホウホウ</t>
    </rPh>
    <phoneticPr fontId="2"/>
  </si>
  <si>
    <r>
      <t xml:space="preserve">生活費 </t>
    </r>
    <r>
      <rPr>
        <sz val="10"/>
        <color rgb="FF000000"/>
        <rFont val="Meiryo UI"/>
        <family val="3"/>
        <charset val="128"/>
      </rPr>
      <t>Living Expenses</t>
    </r>
    <rPh sb="0" eb="3">
      <t>セイカツヒ</t>
    </rPh>
    <phoneticPr fontId="2"/>
  </si>
  <si>
    <t xml:space="preserve">学費(初回) Tuition </t>
    <rPh sb="0" eb="2">
      <t>ガクヒ</t>
    </rPh>
    <rPh sb="3" eb="5">
      <t>ショカイ</t>
    </rPh>
    <phoneticPr fontId="2"/>
  </si>
  <si>
    <t>The way of payment ( Please explain the way of payment or remittance in detail )</t>
  </si>
  <si>
    <t xml:space="preserve">経費支弁者    Financial Supporter </t>
    <phoneticPr fontId="2"/>
  </si>
  <si>
    <t>Date of Fill-in</t>
    <phoneticPr fontId="2"/>
  </si>
  <si>
    <t>Name</t>
    <phoneticPr fontId="1"/>
  </si>
  <si>
    <t>メール</t>
    <phoneticPr fontId="2"/>
  </si>
  <si>
    <t>Email</t>
    <phoneticPr fontId="2"/>
  </si>
  <si>
    <t>申請者との関係</t>
    <rPh sb="0" eb="3">
      <t>シンセイシャ</t>
    </rPh>
    <rPh sb="5" eb="7">
      <t>カンケイ</t>
    </rPh>
    <phoneticPr fontId="2"/>
  </si>
  <si>
    <t>Email</t>
    <phoneticPr fontId="2"/>
  </si>
  <si>
    <t>nihongo@kccollege.ac.jp</t>
    <phoneticPr fontId="2"/>
  </si>
  <si>
    <t>C-1で書いた経費支弁の引受経緯、経費支弁方法の日本語訳を記入してください。</t>
    <phoneticPr fontId="1"/>
  </si>
  <si>
    <t>C-2</t>
    <phoneticPr fontId="2"/>
  </si>
  <si>
    <t>経費支弁の引受経緯(C-1)</t>
    <phoneticPr fontId="2"/>
  </si>
  <si>
    <t xml:space="preserve">Translate the reason for being the applicant's payer (1 of C-1) and the way of payment (2 of C-2) into Japanese. </t>
    <phoneticPr fontId="13"/>
  </si>
  <si>
    <t>経費支弁内容（C-1)/The details of payment(C-1)</t>
    <phoneticPr fontId="2"/>
  </si>
  <si>
    <t xml:space="preserve">(3) 支弁方法/The way of payment </t>
    <phoneticPr fontId="13"/>
  </si>
  <si>
    <t>It is my understanding that I can not cover both of my school expenses and the cost of living by doing a part-time job in Japan.</t>
    <phoneticPr fontId="1"/>
  </si>
  <si>
    <t>上記の者、貴校在学中は貴校の規則を堅く守らせ、本人に関することは保証人として一切引き受けることを誓います。</t>
    <rPh sb="0" eb="2">
      <t>ジョウキ</t>
    </rPh>
    <rPh sb="3" eb="4">
      <t>モノ</t>
    </rPh>
    <rPh sb="5" eb="6">
      <t>タカシ</t>
    </rPh>
    <rPh sb="6" eb="7">
      <t>コウ</t>
    </rPh>
    <rPh sb="7" eb="10">
      <t>ザイガクチュウ</t>
    </rPh>
    <rPh sb="11" eb="13">
      <t>キコウ</t>
    </rPh>
    <rPh sb="14" eb="16">
      <t>キソク</t>
    </rPh>
    <rPh sb="17" eb="18">
      <t>カタ</t>
    </rPh>
    <rPh sb="19" eb="20">
      <t>マモ</t>
    </rPh>
    <rPh sb="23" eb="25">
      <t>ホンニン</t>
    </rPh>
    <rPh sb="26" eb="27">
      <t>カン</t>
    </rPh>
    <rPh sb="32" eb="35">
      <t>ホショウニン</t>
    </rPh>
    <phoneticPr fontId="1"/>
  </si>
  <si>
    <t>I guarantee that the above student will pay all costs involved with his/her education and promise that the student will obey the rules of Arts College YOKOHAMA.</t>
    <phoneticPr fontId="1"/>
  </si>
  <si>
    <t>申請人 Applicant</t>
    <rPh sb="0" eb="3">
      <t>シンセイニン</t>
    </rPh>
    <phoneticPr fontId="1"/>
  </si>
  <si>
    <t>氏名</t>
    <rPh sb="0" eb="2">
      <t>シメイ</t>
    </rPh>
    <phoneticPr fontId="1"/>
  </si>
  <si>
    <t>署名</t>
    <rPh sb="0" eb="2">
      <t>ショメイ</t>
    </rPh>
    <phoneticPr fontId="1"/>
  </si>
  <si>
    <t>Signature</t>
    <phoneticPr fontId="1"/>
  </si>
  <si>
    <t>保証人  Guarantor</t>
    <rPh sb="0" eb="2">
      <t>ホショウ</t>
    </rPh>
    <rPh sb="2" eb="3">
      <t>ヒト</t>
    </rPh>
    <phoneticPr fontId="1"/>
  </si>
  <si>
    <r>
      <t xml:space="preserve">誓　約　書　/ </t>
    </r>
    <r>
      <rPr>
        <b/>
        <sz val="20"/>
        <color rgb="FF000000"/>
        <rFont val="Meiryo UI"/>
        <family val="3"/>
        <charset val="128"/>
      </rPr>
      <t>GUARANTEE</t>
    </r>
    <rPh sb="0" eb="1">
      <t>チカイ</t>
    </rPh>
    <rPh sb="2" eb="3">
      <t>ヤク</t>
    </rPh>
    <rPh sb="4" eb="5">
      <t>ショ</t>
    </rPh>
    <phoneticPr fontId="1"/>
  </si>
  <si>
    <t>Gurantor taro</t>
    <phoneticPr fontId="2"/>
  </si>
  <si>
    <t>The way of payment ( Please explain the way of payment or remittance in detail )</t>
    <phoneticPr fontId="2"/>
  </si>
  <si>
    <t>Relationship with the applicant and the reasons of being his / her payer.  ( Please write in concrete terms )</t>
    <phoneticPr fontId="2"/>
  </si>
  <si>
    <t>Intermediary agency or person</t>
    <phoneticPr fontId="2"/>
  </si>
  <si>
    <t>Agency name</t>
    <phoneticPr fontId="13"/>
  </si>
  <si>
    <t>Representative</t>
    <phoneticPr fontId="13"/>
  </si>
  <si>
    <t>Mike miller</t>
    <phoneticPr fontId="13"/>
  </si>
  <si>
    <t>Registration number issued by the gverment</t>
    <phoneticPr fontId="1"/>
  </si>
  <si>
    <t>JP123456</t>
    <phoneticPr fontId="13"/>
  </si>
  <si>
    <t>Bank name</t>
    <phoneticPr fontId="1"/>
  </si>
  <si>
    <t>Sakura Bank</t>
    <phoneticPr fontId="13"/>
  </si>
  <si>
    <t>001-001-AA-112345</t>
    <phoneticPr fontId="13"/>
  </si>
  <si>
    <t>Bank account number</t>
    <phoneticPr fontId="1"/>
  </si>
  <si>
    <t>A/c Holder name</t>
    <phoneticPr fontId="1"/>
  </si>
  <si>
    <t>Information of Intermediary agency or person</t>
    <phoneticPr fontId="2"/>
  </si>
  <si>
    <t>Annual Income(home currency)</t>
    <phoneticPr fontId="2"/>
  </si>
  <si>
    <t>Annual Income(JPY)</t>
    <phoneticPr fontId="2"/>
  </si>
  <si>
    <t>25000USD</t>
    <phoneticPr fontId="2"/>
  </si>
  <si>
    <t>4,000,000JPY</t>
    <phoneticPr fontId="2"/>
  </si>
  <si>
    <t>Annual Income</t>
    <phoneticPr fontId="1"/>
  </si>
  <si>
    <t>father</t>
    <phoneticPr fontId="1"/>
  </si>
  <si>
    <t>mother</t>
    <phoneticPr fontId="1"/>
  </si>
  <si>
    <t>住所
Address</t>
    <rPh sb="0" eb="2">
      <t>ジュウショ</t>
    </rPh>
    <phoneticPr fontId="2"/>
  </si>
  <si>
    <t>日本語訳者</t>
    <rPh sb="0" eb="4">
      <t>ニホンゴヤク</t>
    </rPh>
    <rPh sb="4" eb="5">
      <t>シャ</t>
    </rPh>
    <phoneticPr fontId="1"/>
  </si>
  <si>
    <t xml:space="preserve">Current address </t>
    <phoneticPr fontId="1"/>
  </si>
  <si>
    <t>Final school name</t>
    <phoneticPr fontId="2"/>
  </si>
  <si>
    <t>Final univ</t>
    <phoneticPr fontId="2"/>
  </si>
  <si>
    <t>please choose one</t>
    <phoneticPr fontId="2"/>
  </si>
  <si>
    <t>─1 ───┐</t>
    <phoneticPr fontId="2"/>
  </si>
  <si>
    <t>─3 ───┘</t>
    <phoneticPr fontId="2"/>
  </si>
  <si>
    <t>─2 ───┼───</t>
    <phoneticPr fontId="2"/>
  </si>
  <si>
    <t>Entry example</t>
    <phoneticPr fontId="2"/>
  </si>
  <si>
    <t>mother tongue
or
English</t>
    <phoneticPr fontId="2"/>
  </si>
  <si>
    <t>abcdefghijklmnopqrstuvwxyzabcdefghijklmnopqrstuvwxyzabcdefghijklmnopqrstuvwxyzabcdefghijklmnopqrstuvwxyzabcdefghijklmnopqrstuvwxyzabcdefghijklmnopqrstuvwxyzabcdefghijklmnopqrstuvwxyzabcdefghijklmnopqrstuvwxyzabcdefghijklmnopqrstuvwxyz</t>
    <phoneticPr fontId="2"/>
  </si>
  <si>
    <t>Translator</t>
    <phoneticPr fontId="1"/>
  </si>
  <si>
    <r>
      <rPr>
        <b/>
        <sz val="16"/>
        <color rgb="FF000000"/>
        <rFont val="游ゴシック"/>
        <family val="3"/>
        <charset val="128"/>
        <scheme val="minor"/>
      </rPr>
      <t>【translator】</t>
    </r>
    <r>
      <rPr>
        <sz val="11"/>
        <color rgb="FF000000"/>
        <rFont val="游ゴシック"/>
        <family val="3"/>
        <charset val="128"/>
        <scheme val="minor"/>
      </rPr>
      <t xml:space="preserve">
Translate the reason for studying Japanese into Japanese. </t>
    </r>
    <phoneticPr fontId="2"/>
  </si>
  <si>
    <t>日本語で留学の理由を記入</t>
    <rPh sb="0" eb="3">
      <t>ニホンゴ</t>
    </rPh>
    <rPh sb="4" eb="6">
      <t>リュウガク</t>
    </rPh>
    <rPh sb="7" eb="9">
      <t>リユウ</t>
    </rPh>
    <rPh sb="10" eb="12">
      <t>キニュウ</t>
    </rPh>
    <phoneticPr fontId="2"/>
  </si>
  <si>
    <t xml:space="preserve">                │</t>
    <phoneticPr fontId="2"/>
  </si>
  <si>
    <r>
      <rPr>
        <b/>
        <sz val="16"/>
        <color rgb="FF000000"/>
        <rFont val="游ゴシック"/>
        <family val="3"/>
        <charset val="128"/>
        <scheme val="minor"/>
      </rPr>
      <t>【translator】</t>
    </r>
    <r>
      <rPr>
        <sz val="11"/>
        <color rgb="FF000000"/>
        <rFont val="游ゴシック"/>
        <family val="3"/>
        <charset val="128"/>
        <scheme val="minor"/>
      </rPr>
      <t xml:space="preserve">
Translate relationship with the applicant and the reasons for being his / her payer.</t>
    </r>
    <phoneticPr fontId="2"/>
  </si>
  <si>
    <t>日本語で申請人と経費支弁者の関係および、引受ける経緯を記入</t>
    <rPh sb="0" eb="3">
      <t>ニホンゴ</t>
    </rPh>
    <rPh sb="4" eb="6">
      <t>シンセイ</t>
    </rPh>
    <rPh sb="6" eb="7">
      <t>ニン</t>
    </rPh>
    <rPh sb="8" eb="10">
      <t>ケイヒ</t>
    </rPh>
    <rPh sb="10" eb="12">
      <t>シベン</t>
    </rPh>
    <rPh sb="12" eb="13">
      <t>シャ</t>
    </rPh>
    <rPh sb="14" eb="16">
      <t>カンケイ</t>
    </rPh>
    <rPh sb="20" eb="22">
      <t>ヒキウ</t>
    </rPh>
    <rPh sb="24" eb="26">
      <t>ケイイ</t>
    </rPh>
    <rPh sb="27" eb="29">
      <t>キニュウ</t>
    </rPh>
    <phoneticPr fontId="2"/>
  </si>
  <si>
    <t>日本語で申請人と経費支弁者の関係および、引受ける経緯を記入
経費支弁者が両親でない場合、その理由も記入する</t>
    <rPh sb="0" eb="3">
      <t>ニホンゴ</t>
    </rPh>
    <rPh sb="4" eb="6">
      <t>シンセイ</t>
    </rPh>
    <rPh sb="6" eb="7">
      <t>ニン</t>
    </rPh>
    <rPh sb="8" eb="10">
      <t>ケイヒ</t>
    </rPh>
    <rPh sb="10" eb="12">
      <t>シベン</t>
    </rPh>
    <rPh sb="12" eb="13">
      <t>シャ</t>
    </rPh>
    <rPh sb="14" eb="16">
      <t>カンケイ</t>
    </rPh>
    <rPh sb="20" eb="22">
      <t>ヒキウ</t>
    </rPh>
    <rPh sb="24" eb="26">
      <t>ケイイ</t>
    </rPh>
    <rPh sb="27" eb="29">
      <t>キニュウ</t>
    </rPh>
    <rPh sb="30" eb="32">
      <t>ケイヒ</t>
    </rPh>
    <rPh sb="32" eb="35">
      <t>シベンシャ</t>
    </rPh>
    <rPh sb="36" eb="38">
      <t>リョウシン</t>
    </rPh>
    <rPh sb="41" eb="43">
      <t>バアイ</t>
    </rPh>
    <rPh sb="46" eb="48">
      <t>リユウ</t>
    </rPh>
    <rPh sb="49" eb="51">
      <t>キニュウ</t>
    </rPh>
    <phoneticPr fontId="2"/>
  </si>
  <si>
    <r>
      <t>B-21の10で書いた修学理由の</t>
    </r>
    <r>
      <rPr>
        <b/>
        <u/>
        <sz val="12"/>
        <color rgb="FF000000"/>
        <rFont val="Meiryo UI"/>
        <family val="3"/>
        <charset val="128"/>
      </rPr>
      <t>日本語訳</t>
    </r>
    <r>
      <rPr>
        <b/>
        <sz val="12"/>
        <color rgb="FF000000"/>
        <rFont val="Meiryo UI"/>
        <family val="3"/>
        <charset val="128"/>
      </rPr>
      <t>を記入してください。</t>
    </r>
    <rPh sb="8" eb="9">
      <t>カ</t>
    </rPh>
    <rPh sb="11" eb="13">
      <t>シュウガク</t>
    </rPh>
    <rPh sb="13" eb="15">
      <t>リユウ</t>
    </rPh>
    <phoneticPr fontId="1"/>
  </si>
  <si>
    <r>
      <rPr>
        <b/>
        <u/>
        <sz val="12"/>
        <color rgb="FF000000"/>
        <rFont val="Meiryo UI"/>
        <family val="3"/>
        <charset val="128"/>
      </rPr>
      <t>Translate</t>
    </r>
    <r>
      <rPr>
        <b/>
        <sz val="12"/>
        <color rgb="FF000000"/>
        <rFont val="Meiryo UI"/>
        <family val="3"/>
        <charset val="128"/>
      </rPr>
      <t xml:space="preserve"> the reason for studying Japanese (10 of B-2) </t>
    </r>
    <r>
      <rPr>
        <b/>
        <u/>
        <sz val="12"/>
        <color rgb="FF000000"/>
        <rFont val="Meiryo UI"/>
        <family val="3"/>
        <charset val="128"/>
      </rPr>
      <t>into Japanese.</t>
    </r>
    <r>
      <rPr>
        <b/>
        <sz val="12"/>
        <color rgb="FF000000"/>
        <rFont val="Meiryo UI"/>
        <family val="3"/>
        <charset val="128"/>
      </rPr>
      <t xml:space="preserve"> </t>
    </r>
    <phoneticPr fontId="1"/>
  </si>
  <si>
    <t>学校の寮に入る場合は、入国前に6カ月分の家賃、入寮費、保証金を支払います。</t>
    <rPh sb="0" eb="2">
      <t>ガッコウ</t>
    </rPh>
    <rPh sb="3" eb="4">
      <t>リョウ</t>
    </rPh>
    <rPh sb="5" eb="6">
      <t>ハイ</t>
    </rPh>
    <rPh sb="7" eb="9">
      <t>バアイ</t>
    </rPh>
    <rPh sb="11" eb="13">
      <t>ニュウコク</t>
    </rPh>
    <rPh sb="13" eb="14">
      <t>マエ</t>
    </rPh>
    <rPh sb="17" eb="18">
      <t>ゲツ</t>
    </rPh>
    <rPh sb="18" eb="19">
      <t>ブン</t>
    </rPh>
    <rPh sb="20" eb="22">
      <t>ヤチン</t>
    </rPh>
    <rPh sb="23" eb="25">
      <t>ニュウリョウ</t>
    </rPh>
    <rPh sb="25" eb="26">
      <t>ヒ</t>
    </rPh>
    <rPh sb="27" eb="30">
      <t>ホショウキン</t>
    </rPh>
    <rPh sb="31" eb="33">
      <t>シハラ</t>
    </rPh>
    <phoneticPr fontId="1"/>
  </si>
  <si>
    <t>Other1</t>
    <phoneticPr fontId="2"/>
  </si>
  <si>
    <t>Other2</t>
    <phoneticPr fontId="2"/>
  </si>
  <si>
    <t>Other3</t>
    <phoneticPr fontId="2"/>
  </si>
  <si>
    <t>Jhon watts</t>
    <phoneticPr fontId="2"/>
  </si>
  <si>
    <t>Toyota engineering</t>
    <phoneticPr fontId="2"/>
  </si>
  <si>
    <t>I have read and agreed with the Study Abroad Course Entrance Procedure Booklet, and also vow to confirm the Japanese laws as well as the school rules and direction.</t>
    <phoneticPr fontId="2"/>
  </si>
  <si>
    <t>Note：Your personal information will be used solely for the enrollment procedure, your education in school and students management and will not be disclosed to any other parties without your consent, except in the case it is required by Japanese laws or regulations.</t>
    <phoneticPr fontId="2"/>
  </si>
  <si>
    <t>注：ご提供いただいた個人情報は、入学手続き及び生徒の教育、管理のために使用します。法令等により開示を求められた場合を除き、本人の同意なしに第三者に開示することはありません。</t>
    <rPh sb="0" eb="1">
      <t>チュウ</t>
    </rPh>
    <rPh sb="3" eb="5">
      <t>テイキョウ</t>
    </rPh>
    <rPh sb="10" eb="12">
      <t>コジン</t>
    </rPh>
    <rPh sb="12" eb="14">
      <t>ジョウホウ</t>
    </rPh>
    <rPh sb="16" eb="18">
      <t>ニュウガク</t>
    </rPh>
    <rPh sb="18" eb="20">
      <t>テツヅ</t>
    </rPh>
    <rPh sb="21" eb="22">
      <t>オヨ</t>
    </rPh>
    <rPh sb="23" eb="25">
      <t>セイト</t>
    </rPh>
    <rPh sb="26" eb="28">
      <t>キョウイク</t>
    </rPh>
    <rPh sb="29" eb="31">
      <t>カンリ</t>
    </rPh>
    <rPh sb="35" eb="37">
      <t>シヨウ</t>
    </rPh>
    <rPh sb="41" eb="44">
      <t>ホウレイナド</t>
    </rPh>
    <rPh sb="47" eb="49">
      <t>カイジ</t>
    </rPh>
    <rPh sb="50" eb="51">
      <t>モト</t>
    </rPh>
    <rPh sb="55" eb="57">
      <t>バアイ</t>
    </rPh>
    <phoneticPr fontId="2"/>
  </si>
  <si>
    <t>申請日</t>
    <rPh sb="0" eb="3">
      <t>シンセイビ</t>
    </rPh>
    <phoneticPr fontId="1"/>
  </si>
  <si>
    <t>ビザの種類</t>
    <rPh sb="3" eb="5">
      <t>シュルイ</t>
    </rPh>
    <phoneticPr fontId="1"/>
  </si>
  <si>
    <t>交付/不交付</t>
    <rPh sb="0" eb="2">
      <t>コウフ</t>
    </rPh>
    <rPh sb="3" eb="6">
      <t>フコウフ</t>
    </rPh>
    <phoneticPr fontId="1"/>
  </si>
  <si>
    <t>学校名等</t>
    <rPh sb="0" eb="3">
      <t>ガッコウメイ</t>
    </rPh>
    <rPh sb="3" eb="4">
      <t>トウ</t>
    </rPh>
    <phoneticPr fontId="1"/>
  </si>
  <si>
    <t>1</t>
    <phoneticPr fontId="1"/>
  </si>
  <si>
    <t>2</t>
    <phoneticPr fontId="1"/>
  </si>
  <si>
    <t>3</t>
    <phoneticPr fontId="1"/>
  </si>
  <si>
    <r>
      <t xml:space="preserve">退去強制/出国命令による出国歴
</t>
    </r>
    <r>
      <rPr>
        <sz val="8"/>
        <color rgb="FF000000"/>
        <rFont val="Meiryo UI"/>
        <family val="3"/>
        <charset val="128"/>
      </rPr>
      <t>Departure by deportation / Departure order</t>
    </r>
    <rPh sb="0" eb="1">
      <t>タイキョ</t>
    </rPh>
    <rPh sb="1" eb="3">
      <t>キョウセイ</t>
    </rPh>
    <rPh sb="5" eb="7">
      <t>シュッコク</t>
    </rPh>
    <rPh sb="7" eb="9">
      <t>メイレイ</t>
    </rPh>
    <rPh sb="12" eb="14">
      <t>シュッコク</t>
    </rPh>
    <rPh sb="14" eb="15">
      <t>レキ</t>
    </rPh>
    <phoneticPr fontId="1"/>
  </si>
  <si>
    <t>過去のビザ申請歴 / Past Visa (COE) Application Record in Japan</t>
    <phoneticPr fontId="1"/>
  </si>
  <si>
    <t xml:space="preserve">Applicant's Signature </t>
    <phoneticPr fontId="1"/>
  </si>
  <si>
    <t>申請人署名</t>
    <rPh sb="0" eb="3">
      <t>シンセイニン</t>
    </rPh>
    <phoneticPr fontId="1"/>
  </si>
  <si>
    <t>経費支弁者</t>
    <rPh sb="0" eb="2">
      <t>ケイヒ</t>
    </rPh>
    <rPh sb="2" eb="5">
      <t>シベンシャ</t>
    </rPh>
    <phoneticPr fontId="1"/>
  </si>
  <si>
    <t>年月日</t>
    <phoneticPr fontId="2"/>
  </si>
  <si>
    <t>作成</t>
    <phoneticPr fontId="1"/>
  </si>
  <si>
    <t xml:space="preserve">Financial Supporter 's Signature </t>
    <phoneticPr fontId="1"/>
  </si>
  <si>
    <t>Family Name　 ,Given Name (Including Middle Name)</t>
    <phoneticPr fontId="2"/>
  </si>
  <si>
    <r>
      <rPr>
        <b/>
        <sz val="12"/>
        <color rgb="FF000000"/>
        <rFont val="Meiryo UI"/>
        <family val="3"/>
        <charset val="128"/>
      </rPr>
      <t>経費支弁の引受経緯</t>
    </r>
    <r>
      <rPr>
        <sz val="10"/>
        <color rgb="FF000000"/>
        <rFont val="Meiryo UI"/>
        <family val="3"/>
        <charset val="128"/>
      </rPr>
      <t>（申請者の経費支弁を引き受けた経緯及び申請者との関係について具体的に記載して下さい。経費支弁者が両親でない場合は、その理由も記載して下さい。）</t>
    </r>
    <rPh sb="0" eb="2">
      <t>ケイヒ</t>
    </rPh>
    <rPh sb="2" eb="4">
      <t>シベン</t>
    </rPh>
    <rPh sb="5" eb="7">
      <t>ヒキウケ</t>
    </rPh>
    <rPh sb="7" eb="9">
      <t>ケイイ</t>
    </rPh>
    <rPh sb="10" eb="13">
      <t>シンセイシャ</t>
    </rPh>
    <rPh sb="14" eb="16">
      <t>ケイヒ</t>
    </rPh>
    <rPh sb="16" eb="18">
      <t>シベン</t>
    </rPh>
    <rPh sb="19" eb="20">
      <t>ヒ</t>
    </rPh>
    <rPh sb="21" eb="22">
      <t>ウ</t>
    </rPh>
    <rPh sb="24" eb="26">
      <t>ケイイ</t>
    </rPh>
    <rPh sb="26" eb="27">
      <t>オヨ</t>
    </rPh>
    <rPh sb="28" eb="31">
      <t>シンセイシャ</t>
    </rPh>
    <rPh sb="33" eb="35">
      <t>カンケイ</t>
    </rPh>
    <rPh sb="39" eb="42">
      <t>グタイテキ</t>
    </rPh>
    <rPh sb="43" eb="45">
      <t>キサイ</t>
    </rPh>
    <rPh sb="47" eb="48">
      <t>クダ</t>
    </rPh>
    <rPh sb="51" eb="56">
      <t>ケイヒシベンシャ</t>
    </rPh>
    <rPh sb="57" eb="59">
      <t>リョウシン</t>
    </rPh>
    <rPh sb="62" eb="64">
      <t>バアイ</t>
    </rPh>
    <rPh sb="68" eb="70">
      <t>リユウ</t>
    </rPh>
    <rPh sb="71" eb="73">
      <t>キサイ</t>
    </rPh>
    <rPh sb="75" eb="76">
      <t>クダ</t>
    </rPh>
    <phoneticPr fontId="2"/>
  </si>
  <si>
    <t>Relationship with the applicant and the reasons for being his / her payer (C-1). (Please write in concrete terms. If the payers are not his/her parents, please write the reason why they are not the payers.)</t>
    <phoneticPr fontId="13"/>
  </si>
  <si>
    <t>To live in the school dormitory, I pay for the 6-month rent, the entrance fee and the diposit before entering Japan.</t>
    <phoneticPr fontId="1"/>
  </si>
  <si>
    <t>Relationship with the applicant and the reasons of being his/her payer.  (Please write in concrete terms. If the payers are not his/her parents, please write the reason why they are not the payers.)</t>
    <phoneticPr fontId="2"/>
  </si>
  <si>
    <t>年</t>
    <rPh sb="0" eb="1">
      <t>ネン</t>
    </rPh>
    <phoneticPr fontId="1"/>
  </si>
  <si>
    <t>月</t>
    <rPh sb="0" eb="1">
      <t>ツキ</t>
    </rPh>
    <phoneticPr fontId="1"/>
  </si>
  <si>
    <t>日</t>
    <rPh sb="0" eb="1">
      <t>ニチ</t>
    </rPh>
    <phoneticPr fontId="1"/>
  </si>
  <si>
    <t>year</t>
    <phoneticPr fontId="1"/>
  </si>
  <si>
    <t>month</t>
    <phoneticPr fontId="1"/>
  </si>
  <si>
    <t>day</t>
    <phoneticPr fontId="1"/>
  </si>
  <si>
    <t>作成</t>
    <rPh sb="0" eb="2">
      <t>サクセイ</t>
    </rPh>
    <phoneticPr fontId="1"/>
  </si>
  <si>
    <t>年月日</t>
    <rPh sb="0" eb="3">
      <t>ネンガッピ</t>
    </rPh>
    <phoneticPr fontId="1"/>
  </si>
  <si>
    <t>作成
年月日</t>
    <rPh sb="0" eb="2">
      <t>サクセイ</t>
    </rPh>
    <rPh sb="3" eb="6">
      <t>ネンガッピ</t>
    </rPh>
    <phoneticPr fontId="1"/>
  </si>
  <si>
    <t>Date of Fill-in</t>
    <phoneticPr fontId="1"/>
  </si>
  <si>
    <t>アーツカレッジヨコハマ　校長殿</t>
    <phoneticPr fontId="1"/>
  </si>
  <si>
    <t>A-2</t>
    <phoneticPr fontId="1"/>
  </si>
  <si>
    <t>B-2</t>
    <phoneticPr fontId="1"/>
  </si>
  <si>
    <t>B-3</t>
    <phoneticPr fontId="1"/>
  </si>
  <si>
    <t>Entry</t>
    <phoneticPr fontId="1"/>
  </si>
  <si>
    <t>Entrysheet</t>
    <phoneticPr fontId="1"/>
  </si>
  <si>
    <t>Signature</t>
    <phoneticPr fontId="1"/>
  </si>
  <si>
    <t>Document screening</t>
    <phoneticPr fontId="1"/>
  </si>
  <si>
    <t>↓</t>
    <phoneticPr fontId="1"/>
  </si>
  <si>
    <t>↓　pass</t>
    <phoneticPr fontId="1"/>
  </si>
  <si>
    <t>Application documents</t>
    <phoneticPr fontId="1"/>
  </si>
  <si>
    <t>Agent</t>
    <phoneticPr fontId="1"/>
  </si>
  <si>
    <t>➡</t>
    <phoneticPr fontId="1"/>
  </si>
  <si>
    <t>Autofill</t>
    <phoneticPr fontId="1"/>
  </si>
  <si>
    <t>A願書</t>
    <rPh sb="1" eb="3">
      <t>ガンショ</t>
    </rPh>
    <phoneticPr fontId="1"/>
  </si>
  <si>
    <t>B履歴書</t>
    <rPh sb="1" eb="4">
      <t>リレキショ</t>
    </rPh>
    <phoneticPr fontId="1"/>
  </si>
  <si>
    <t>C経費支弁書</t>
    <rPh sb="1" eb="3">
      <t>ケイヒ</t>
    </rPh>
    <rPh sb="3" eb="5">
      <t>シベン</t>
    </rPh>
    <rPh sb="5" eb="6">
      <t>ショ</t>
    </rPh>
    <phoneticPr fontId="1"/>
  </si>
  <si>
    <t>D誓約書</t>
    <rPh sb="1" eb="4">
      <t>セイヤクショ</t>
    </rPh>
    <phoneticPr fontId="1"/>
  </si>
  <si>
    <t>Artscollege YOKOHAMA Selection process</t>
    <phoneticPr fontId="1"/>
  </si>
  <si>
    <t>Work start date</t>
    <phoneticPr fontId="1"/>
  </si>
  <si>
    <t>Work end date</t>
    <phoneticPr fontId="1"/>
  </si>
  <si>
    <t>Please fill in the same information as in your passport</t>
    <phoneticPr fontId="2"/>
  </si>
  <si>
    <t>Passed the interview</t>
    <phoneticPr fontId="2"/>
  </si>
  <si>
    <t>Before the interview</t>
    <phoneticPr fontId="2"/>
  </si>
  <si>
    <t>Guarantor D-1 Guarantee</t>
    <phoneticPr fontId="2"/>
  </si>
  <si>
    <t>Fill in</t>
    <phoneticPr fontId="1"/>
  </si>
  <si>
    <t>Fill in</t>
    <phoneticPr fontId="1"/>
  </si>
  <si>
    <t>Online Interview &amp; Test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</si>
</sst>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JPY&quot;"/>
    <numFmt numFmtId="177" formatCode="\(0\)"/>
  </numFmts>
  <fonts count="68" x14ac:knownFonts="1">
    <font>
      <sz val="11"/>
      <color rgb="FF000000"/>
      <name val="游ゴシック"/>
      <family val="3"/>
      <charset val="128"/>
      <scheme val="minor"/>
    </font>
    <font>
      <sz val="6"/>
      <color rgb="FF000000"/>
      <name val="游ゴシック"/>
      <family val="3"/>
      <charset val="128"/>
      <scheme val="minor"/>
    </font>
    <font>
      <sz val="6"/>
      <color rgb="FF000000"/>
      <name val="ＭＳ Ｐゴシック"/>
      <family val="3"/>
      <charset val="128"/>
    </font>
    <font>
      <sz val="11"/>
      <color rgb="FF000000"/>
      <name val="ＭＳ Ｐゴシック"/>
      <family val="3"/>
      <charset val="128"/>
    </font>
    <font>
      <sz val="11"/>
      <color rgb="FF000000"/>
      <name val="游ゴシック"/>
      <family val="3"/>
      <charset val="128"/>
      <scheme val="minor"/>
    </font>
    <font>
      <sz val="12"/>
      <color rgb="FF000000"/>
      <name val="游ゴシック"/>
      <family val="3"/>
      <charset val="128"/>
      <scheme val="minor"/>
    </font>
    <font>
      <b/>
      <sz val="11"/>
      <color rgb="FF000000"/>
      <name val="游ゴシック"/>
      <family val="3"/>
      <charset val="128"/>
      <scheme val="minor"/>
    </font>
    <font>
      <b/>
      <sz val="14"/>
      <color rgb="FF000000"/>
      <name val="游ゴシック"/>
      <family val="3"/>
      <charset val="128"/>
      <scheme val="minor"/>
    </font>
    <font>
      <b/>
      <sz val="12"/>
      <color rgb="FF000000"/>
      <name val="游ゴシック"/>
      <family val="3"/>
      <charset val="128"/>
      <scheme val="minor"/>
    </font>
    <font>
      <b/>
      <sz val="18"/>
      <color rgb="FF000000"/>
      <name val="游ゴシック"/>
      <family val="3"/>
      <charset val="128"/>
      <scheme val="minor"/>
    </font>
    <font>
      <sz val="11"/>
      <color rgb="FF548135"/>
      <name val="游ゴシック"/>
      <family val="3"/>
      <charset val="128"/>
      <scheme val="minor"/>
    </font>
    <font>
      <sz val="11"/>
      <color rgb="FF548135"/>
      <name val="メイリオ"/>
      <family val="3"/>
      <charset val="128"/>
    </font>
    <font>
      <sz val="12"/>
      <color rgb="FF548135"/>
      <name val="游ゴシック"/>
      <family val="3"/>
      <charset val="128"/>
      <scheme val="minor"/>
    </font>
    <font>
      <sz val="6"/>
      <name val="游ゴシック"/>
      <family val="3"/>
      <charset val="128"/>
      <scheme val="minor"/>
    </font>
    <font>
      <sz val="11"/>
      <color rgb="FF000000"/>
      <name val="メイリオ"/>
      <family val="3"/>
      <charset val="128"/>
    </font>
    <font>
      <b/>
      <sz val="16"/>
      <color rgb="FF000000"/>
      <name val="メイリオ"/>
      <family val="3"/>
      <charset val="128"/>
    </font>
    <font>
      <sz val="12"/>
      <color rgb="FF000000"/>
      <name val="メイリオ"/>
      <family val="3"/>
      <charset val="128"/>
    </font>
    <font>
      <sz val="10"/>
      <color rgb="FF000000"/>
      <name val="メイリオ"/>
      <family val="3"/>
      <charset val="128"/>
    </font>
    <font>
      <sz val="11"/>
      <color rgb="FFFF0000"/>
      <name val="メイリオ"/>
      <family val="3"/>
      <charset val="128"/>
    </font>
    <font>
      <sz val="8"/>
      <color rgb="FF000000"/>
      <name val="メイリオ"/>
      <family val="3"/>
      <charset val="128"/>
    </font>
    <font>
      <sz val="10"/>
      <color rgb="FFFF0000"/>
      <name val="メイリオ"/>
      <family val="3"/>
      <charset val="128"/>
    </font>
    <font>
      <sz val="9"/>
      <color rgb="FF000000"/>
      <name val="メイリオ"/>
      <family val="3"/>
      <charset val="128"/>
    </font>
    <font>
      <sz val="6"/>
      <color rgb="FF000000"/>
      <name val="メイリオ"/>
      <family val="3"/>
      <charset val="128"/>
    </font>
    <font>
      <b/>
      <sz val="18"/>
      <color rgb="FF000000"/>
      <name val="メイリオ"/>
      <family val="3"/>
      <charset val="128"/>
    </font>
    <font>
      <sz val="18"/>
      <color rgb="FF000000"/>
      <name val="メイリオ"/>
      <family val="3"/>
      <charset val="128"/>
    </font>
    <font>
      <sz val="8"/>
      <name val="メイリオ"/>
      <family val="3"/>
      <charset val="128"/>
    </font>
    <font>
      <sz val="11"/>
      <color rgb="FF000000"/>
      <name val="Meiryo UI"/>
      <family val="3"/>
      <charset val="128"/>
    </font>
    <font>
      <u/>
      <sz val="11"/>
      <color rgb="FF000000"/>
      <name val="Meiryo UI"/>
      <family val="3"/>
      <charset val="128"/>
    </font>
    <font>
      <sz val="10"/>
      <color rgb="FF000000"/>
      <name val="Meiryo UI"/>
      <family val="3"/>
      <charset val="128"/>
    </font>
    <font>
      <sz val="9"/>
      <color rgb="FF000000"/>
      <name val="Meiryo UI"/>
      <family val="3"/>
      <charset val="128"/>
    </font>
    <font>
      <sz val="11"/>
      <color rgb="FFFF0000"/>
      <name val="Meiryo UI"/>
      <family val="3"/>
      <charset val="128"/>
    </font>
    <font>
      <sz val="12"/>
      <color rgb="FFFF0000"/>
      <name val="メイリオ"/>
      <family val="3"/>
      <charset val="128"/>
    </font>
    <font>
      <sz val="12"/>
      <color rgb="FF000000"/>
      <name val="Meiryo UI"/>
      <family val="3"/>
      <charset val="128"/>
    </font>
    <font>
      <sz val="14"/>
      <color rgb="FF000000"/>
      <name val="Meiryo UI"/>
      <family val="3"/>
      <charset val="128"/>
    </font>
    <font>
      <b/>
      <sz val="24"/>
      <color rgb="FF000000"/>
      <name val="Meiryo UI"/>
      <family val="3"/>
      <charset val="128"/>
    </font>
    <font>
      <b/>
      <sz val="12"/>
      <color rgb="FF000000"/>
      <name val="Meiryo UI"/>
      <family val="3"/>
      <charset val="128"/>
    </font>
    <font>
      <b/>
      <u/>
      <sz val="12"/>
      <color rgb="FF000000"/>
      <name val="Meiryo UI"/>
      <family val="3"/>
      <charset val="128"/>
    </font>
    <font>
      <b/>
      <sz val="14"/>
      <color rgb="FF000000"/>
      <name val="Meiryo UI"/>
      <family val="3"/>
      <charset val="128"/>
    </font>
    <font>
      <b/>
      <sz val="18"/>
      <color rgb="FF000000"/>
      <name val="Meiryo UI"/>
      <family val="3"/>
      <charset val="128"/>
    </font>
    <font>
      <b/>
      <sz val="10"/>
      <color rgb="FF000000"/>
      <name val="Meiryo UI"/>
      <family val="3"/>
      <charset val="128"/>
    </font>
    <font>
      <sz val="12"/>
      <color rgb="FFFF0000"/>
      <name val="Meiryo UI"/>
      <family val="3"/>
      <charset val="128"/>
    </font>
    <font>
      <b/>
      <sz val="16"/>
      <color rgb="FF000000"/>
      <name val="Meiryo UI"/>
      <family val="3"/>
      <charset val="128"/>
    </font>
    <font>
      <sz val="8"/>
      <color rgb="FF000000"/>
      <name val="Meiryo UI"/>
      <family val="3"/>
      <charset val="128"/>
    </font>
    <font>
      <u/>
      <sz val="11"/>
      <color theme="10"/>
      <name val="游ゴシック"/>
      <family val="3"/>
      <charset val="128"/>
      <scheme val="minor"/>
    </font>
    <font>
      <b/>
      <sz val="14"/>
      <color rgb="FFFF0000"/>
      <name val="Meiryo UI"/>
      <family val="3"/>
      <charset val="128"/>
    </font>
    <font>
      <b/>
      <sz val="16"/>
      <color rgb="FFFF0000"/>
      <name val="Meiryo UI"/>
      <family val="3"/>
      <charset val="128"/>
    </font>
    <font>
      <b/>
      <sz val="20"/>
      <color rgb="FF000000"/>
      <name val="Meiryo UI"/>
      <family val="3"/>
      <charset val="128"/>
    </font>
    <font>
      <sz val="11"/>
      <color rgb="FFFF0000"/>
      <name val="游ゴシック"/>
      <family val="3"/>
      <charset val="128"/>
      <scheme val="minor"/>
    </font>
    <font>
      <sz val="12"/>
      <color rgb="FFFF0000"/>
      <name val="游ゴシック"/>
      <family val="3"/>
      <charset val="128"/>
      <scheme val="minor"/>
    </font>
    <font>
      <u/>
      <sz val="11"/>
      <color rgb="FFFF0000"/>
      <name val="游ゴシック"/>
      <family val="3"/>
      <charset val="128"/>
      <scheme val="minor"/>
    </font>
    <font>
      <b/>
      <sz val="16"/>
      <color rgb="FF000000"/>
      <name val="游ゴシック"/>
      <family val="3"/>
      <charset val="128"/>
      <scheme val="minor"/>
    </font>
    <font>
      <sz val="20"/>
      <color rgb="FF000000"/>
      <name val="Meiryo UI"/>
      <family val="3"/>
      <charset val="128"/>
    </font>
    <font>
      <b/>
      <sz val="11"/>
      <color rgb="FFFF0000"/>
      <name val="Meiryo UI"/>
      <family val="3"/>
      <charset val="128"/>
    </font>
    <font>
      <sz val="10"/>
      <color rgb="FFFF0000"/>
      <name val="Meiryo UI"/>
      <family val="3"/>
      <charset val="128"/>
    </font>
    <font>
      <sz val="9"/>
      <color rgb="FFFF0000"/>
      <name val="Meiryo UI"/>
      <family val="3"/>
      <charset val="128"/>
    </font>
    <font>
      <sz val="6"/>
      <color rgb="FF000000"/>
      <name val="Meiryo UI"/>
      <family val="3"/>
      <charset val="128"/>
    </font>
    <font>
      <sz val="14"/>
      <color rgb="FFFF0000"/>
      <name val="Meiryo UI"/>
      <family val="3"/>
      <charset val="128"/>
    </font>
    <font>
      <sz val="16"/>
      <color rgb="FFFF0000"/>
      <name val="Meiryo UI"/>
      <family val="3"/>
      <charset val="128"/>
    </font>
    <font>
      <sz val="7"/>
      <color rgb="FF000000"/>
      <name val="Meiryo UI"/>
      <family val="3"/>
      <charset val="128"/>
    </font>
    <font>
      <sz val="11"/>
      <color indexed="8"/>
      <name val="Meiryo UI"/>
      <family val="3"/>
      <charset val="128"/>
    </font>
    <font>
      <sz val="11"/>
      <color theme="1"/>
      <name val="Meiryo UI"/>
      <family val="3"/>
      <charset val="128"/>
    </font>
    <font>
      <sz val="18"/>
      <color rgb="FF000000"/>
      <name val="游ゴシック"/>
      <family val="3"/>
      <charset val="128"/>
      <scheme val="minor"/>
    </font>
    <font>
      <b/>
      <sz val="18"/>
      <color theme="0"/>
      <name val="游ゴシック"/>
      <family val="3"/>
      <charset val="128"/>
      <scheme val="minor"/>
    </font>
    <font>
      <sz val="18"/>
      <color rgb="FFFF0000"/>
      <name val="游ゴシック"/>
      <family val="3"/>
      <charset val="128"/>
      <scheme val="minor"/>
    </font>
    <font>
      <b/>
      <sz val="18"/>
      <color theme="1"/>
      <name val="游ゴシック"/>
      <family val="3"/>
      <charset val="128"/>
      <scheme val="minor"/>
    </font>
    <font>
      <b/>
      <sz val="18"/>
      <color rgb="FFFFFFFF"/>
      <name val="游ゴシック"/>
      <family val="3"/>
      <charset val="128"/>
      <scheme val="minor"/>
    </font>
    <font>
      <b/>
      <sz val="26"/>
      <color rgb="FF000000"/>
      <name val="游ゴシック"/>
      <family val="3"/>
      <charset val="128"/>
      <scheme val="minor"/>
    </font>
    <font>
      <sz val="16"/>
      <color rgb="FF000000"/>
      <name val="游ゴシック"/>
      <family val="3"/>
      <charset val="128"/>
      <scheme val="minor"/>
    </font>
  </fonts>
  <fills count="16">
    <fill>
      <patternFill patternType="none"/>
    </fill>
    <fill>
      <patternFill patternType="gray125"/>
    </fill>
    <fill>
      <patternFill patternType="solid">
        <fgColor rgb="FFFFFFFF"/>
        <bgColor indexed="64"/>
      </patternFill>
    </fill>
    <fill>
      <patternFill patternType="solid">
        <fgColor rgb="FFFFFF99"/>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D8D8D8"/>
        <bgColor indexed="64"/>
      </patternFill>
    </fill>
    <fill>
      <patternFill patternType="solid">
        <fgColor rgb="FFDEEAF6"/>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6699"/>
        <bgColor indexed="64"/>
      </patternFill>
    </fill>
    <fill>
      <patternFill patternType="solid">
        <fgColor theme="0"/>
        <bgColor indexed="64"/>
      </patternFill>
    </fill>
    <fill>
      <patternFill patternType="solid">
        <fgColor theme="4"/>
        <bgColor indexed="64"/>
      </patternFill>
    </fill>
    <fill>
      <patternFill patternType="solid">
        <fgColor rgb="FFFFFF00"/>
        <bgColor indexed="64"/>
      </patternFill>
    </fill>
    <fill>
      <patternFill patternType="solid">
        <fgColor theme="5"/>
        <bgColor indexed="64"/>
      </patternFill>
    </fill>
  </fills>
  <borders count="2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hair">
        <color indexed="64"/>
      </bottom>
      <diagonal/>
    </border>
    <border>
      <left/>
      <right/>
      <top style="thin">
        <color auto="1"/>
      </top>
      <bottom style="hair">
        <color auto="1"/>
      </bottom>
      <diagonal/>
    </border>
    <border>
      <left/>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s>
  <cellStyleXfs count="4">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43" fillId="0" borderId="0" applyNumberFormat="0" applyFill="0" applyBorder="0" applyAlignment="0" applyProtection="0">
      <alignment vertical="center"/>
    </xf>
  </cellStyleXfs>
  <cellXfs count="730">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8" fillId="8" borderId="14"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0" fillId="0" borderId="0" xfId="0" applyAlignment="1">
      <alignment vertical="center"/>
    </xf>
    <xf numFmtId="0" fontId="0" fillId="9" borderId="14" xfId="0" applyFill="1" applyBorder="1" applyAlignment="1">
      <alignment horizontal="left" vertical="center" wrapText="1" indent="1"/>
    </xf>
    <xf numFmtId="0" fontId="10" fillId="9" borderId="14" xfId="0" applyFont="1" applyFill="1" applyBorder="1" applyAlignment="1">
      <alignment horizontal="left" vertical="center" wrapText="1"/>
    </xf>
    <xf numFmtId="14" fontId="10" fillId="9" borderId="14" xfId="0" applyNumberFormat="1" applyFont="1" applyFill="1" applyBorder="1" applyAlignment="1">
      <alignment horizontal="left" vertical="center" wrapText="1"/>
    </xf>
    <xf numFmtId="0" fontId="11" fillId="9" borderId="14" xfId="0" applyFont="1" applyFill="1" applyBorder="1" applyAlignment="1">
      <alignment horizontal="left" vertical="center" wrapText="1"/>
    </xf>
    <xf numFmtId="0" fontId="12" fillId="9" borderId="14" xfId="0" applyFont="1" applyFill="1" applyBorder="1" applyAlignment="1">
      <alignment horizontal="left" vertical="center" wrapText="1"/>
    </xf>
    <xf numFmtId="176" fontId="10" fillId="9" borderId="14" xfId="0" applyNumberFormat="1" applyFont="1" applyFill="1" applyBorder="1" applyAlignment="1">
      <alignment horizontal="right" vertical="center" wrapText="1"/>
    </xf>
    <xf numFmtId="0" fontId="0" fillId="0" borderId="0" xfId="0" applyAlignment="1">
      <alignment vertical="center"/>
    </xf>
    <xf numFmtId="0" fontId="14" fillId="0" borderId="0" xfId="0" applyFont="1" applyAlignment="1">
      <alignment vertical="center"/>
    </xf>
    <xf numFmtId="0" fontId="14" fillId="2" borderId="0" xfId="0" applyFont="1" applyFill="1" applyAlignment="1">
      <alignment vertical="center"/>
    </xf>
    <xf numFmtId="0" fontId="17" fillId="2" borderId="0" xfId="0" applyFont="1" applyFill="1" applyAlignment="1">
      <alignment vertical="center"/>
    </xf>
    <xf numFmtId="0" fontId="14" fillId="2" borderId="0" xfId="0" applyFont="1" applyFill="1" applyAlignment="1"/>
    <xf numFmtId="0" fontId="16" fillId="2" borderId="0" xfId="0" applyFont="1" applyFill="1" applyAlignment="1">
      <alignment horizontal="center" vertical="center"/>
    </xf>
    <xf numFmtId="0" fontId="21" fillId="2" borderId="0" xfId="0" applyFont="1" applyFill="1" applyAlignment="1">
      <alignment vertical="center"/>
    </xf>
    <xf numFmtId="0" fontId="21" fillId="2" borderId="0" xfId="0" applyFont="1" applyFill="1" applyAlignment="1">
      <alignment horizontal="center"/>
    </xf>
    <xf numFmtId="0" fontId="21" fillId="2" borderId="0" xfId="0" applyFont="1" applyFill="1" applyAlignment="1"/>
    <xf numFmtId="0" fontId="17" fillId="2" borderId="0" xfId="0" applyFont="1" applyFill="1" applyAlignment="1">
      <alignment horizontal="center" vertical="center"/>
    </xf>
    <xf numFmtId="0" fontId="17" fillId="2" borderId="9" xfId="0" applyFont="1" applyFill="1" applyBorder="1" applyAlignment="1">
      <alignment vertical="center"/>
    </xf>
    <xf numFmtId="0" fontId="21" fillId="2" borderId="9" xfId="0" applyFont="1" applyFill="1" applyBorder="1" applyAlignment="1">
      <alignment vertical="center"/>
    </xf>
    <xf numFmtId="0" fontId="21" fillId="2" borderId="9" xfId="0" applyFont="1" applyFill="1" applyBorder="1" applyAlignment="1">
      <alignment vertical="center" wrapText="1"/>
    </xf>
    <xf numFmtId="0" fontId="19" fillId="2" borderId="18" xfId="0" applyFont="1" applyFill="1" applyBorder="1" applyAlignment="1">
      <alignment horizontal="center" wrapText="1"/>
    </xf>
    <xf numFmtId="0" fontId="21" fillId="2" borderId="0" xfId="0" applyFont="1" applyFill="1" applyBorder="1" applyAlignment="1">
      <alignment vertical="center" wrapText="1"/>
    </xf>
    <xf numFmtId="0" fontId="14" fillId="2" borderId="0" xfId="0" applyFont="1" applyFill="1" applyAlignment="1">
      <alignment horizontal="center"/>
    </xf>
    <xf numFmtId="49" fontId="21" fillId="2" borderId="0" xfId="0" applyNumberFormat="1" applyFont="1" applyFill="1" applyAlignment="1">
      <alignment horizontal="left"/>
    </xf>
    <xf numFmtId="0" fontId="21" fillId="2" borderId="0" xfId="0" applyFont="1" applyFill="1" applyBorder="1" applyAlignment="1">
      <alignment wrapText="1"/>
    </xf>
    <xf numFmtId="0" fontId="16" fillId="2" borderId="0" xfId="0" applyFont="1" applyFill="1" applyAlignment="1">
      <alignment vertical="center"/>
    </xf>
    <xf numFmtId="0" fontId="24" fillId="0" borderId="0" xfId="0" applyFont="1" applyAlignment="1">
      <alignment vertical="center"/>
    </xf>
    <xf numFmtId="0" fontId="21" fillId="2" borderId="2" xfId="0" applyFont="1" applyFill="1" applyBorder="1" applyAlignment="1">
      <alignment horizontal="left" wrapText="1"/>
    </xf>
    <xf numFmtId="0" fontId="14" fillId="0" borderId="0" xfId="0" applyFont="1" applyAlignment="1"/>
    <xf numFmtId="0" fontId="21" fillId="0" borderId="0" xfId="0" applyFont="1" applyAlignment="1"/>
    <xf numFmtId="0" fontId="21" fillId="0" borderId="0" xfId="0" applyFont="1" applyBorder="1" applyAlignment="1"/>
    <xf numFmtId="0" fontId="21" fillId="0" borderId="0" xfId="0" applyFont="1" applyAlignment="1">
      <alignment vertical="top"/>
    </xf>
    <xf numFmtId="0" fontId="17" fillId="0" borderId="0" xfId="0" applyFont="1" applyAlignment="1"/>
    <xf numFmtId="0" fontId="17" fillId="2" borderId="0" xfId="0" applyFont="1" applyFill="1" applyBorder="1" applyAlignment="1">
      <alignment horizontal="center" wrapText="1"/>
    </xf>
    <xf numFmtId="0" fontId="18" fillId="0" borderId="0" xfId="0" applyFont="1" applyAlignment="1">
      <alignment horizontal="left" vertical="center"/>
    </xf>
    <xf numFmtId="0" fontId="25" fillId="2" borderId="12" xfId="0" applyFont="1" applyFill="1" applyBorder="1" applyAlignment="1">
      <alignment horizontal="center" wrapText="1"/>
    </xf>
    <xf numFmtId="0" fontId="19" fillId="2" borderId="12" xfId="0" applyFont="1" applyFill="1" applyBorder="1" applyAlignment="1">
      <alignment horizontal="center" wrapText="1"/>
    </xf>
    <xf numFmtId="0" fontId="17" fillId="0" borderId="0" xfId="0" applyFont="1" applyAlignment="1">
      <alignment horizontal="center" vertical="center"/>
    </xf>
    <xf numFmtId="0" fontId="26" fillId="2" borderId="0" xfId="0" applyFont="1" applyFill="1" applyAlignment="1">
      <alignment vertical="center"/>
    </xf>
    <xf numFmtId="0" fontId="26" fillId="2" borderId="0" xfId="0" applyNumberFormat="1" applyFont="1" applyFill="1" applyAlignment="1">
      <alignment horizontal="left" vertical="center"/>
    </xf>
    <xf numFmtId="0" fontId="26" fillId="2" borderId="0" xfId="0" applyFont="1" applyFill="1" applyBorder="1" applyAlignment="1" applyProtection="1">
      <alignment horizontal="left" vertical="top" wrapText="1"/>
      <protection locked="0"/>
    </xf>
    <xf numFmtId="0" fontId="26" fillId="0" borderId="0" xfId="0" applyFont="1" applyAlignment="1">
      <alignment vertical="center"/>
    </xf>
    <xf numFmtId="0" fontId="26" fillId="0" borderId="0" xfId="0" applyFont="1" applyAlignment="1"/>
    <xf numFmtId="49" fontId="28" fillId="0" borderId="0" xfId="0" applyNumberFormat="1" applyFont="1" applyAlignment="1">
      <alignment vertical="center"/>
    </xf>
    <xf numFmtId="49" fontId="26" fillId="0" borderId="0" xfId="0" applyNumberFormat="1" applyFont="1" applyAlignment="1"/>
    <xf numFmtId="49" fontId="29" fillId="0" borderId="0" xfId="0" applyNumberFormat="1" applyFont="1" applyAlignment="1">
      <alignment horizontal="left" vertical="top"/>
    </xf>
    <xf numFmtId="0" fontId="29" fillId="0" borderId="0" xfId="0" applyFont="1" applyAlignment="1">
      <alignment vertical="center"/>
    </xf>
    <xf numFmtId="49" fontId="29" fillId="0" borderId="0" xfId="0" applyNumberFormat="1" applyFont="1" applyAlignment="1">
      <alignment horizontal="right" vertical="top"/>
    </xf>
    <xf numFmtId="49" fontId="29" fillId="0" borderId="0" xfId="0" applyNumberFormat="1" applyFont="1" applyAlignment="1">
      <alignment vertical="top"/>
    </xf>
    <xf numFmtId="0" fontId="17" fillId="0" borderId="0" xfId="0" applyFont="1" applyBorder="1" applyAlignment="1">
      <alignment vertical="center"/>
    </xf>
    <xf numFmtId="0" fontId="14" fillId="0" borderId="0" xfId="0" applyFont="1" applyBorder="1" applyAlignment="1">
      <alignment vertical="center"/>
    </xf>
    <xf numFmtId="38" fontId="10" fillId="9" borderId="14" xfId="2" applyFont="1" applyFill="1" applyBorder="1" applyAlignment="1">
      <alignment horizontal="left" vertical="center" wrapText="1"/>
    </xf>
    <xf numFmtId="0" fontId="17" fillId="2" borderId="18" xfId="0" applyFont="1" applyFill="1" applyBorder="1" applyAlignment="1">
      <alignment horizontal="center" wrapText="1"/>
    </xf>
    <xf numFmtId="0" fontId="20" fillId="2" borderId="0" xfId="0" applyFont="1" applyFill="1" applyBorder="1" applyAlignment="1">
      <alignment vertical="center" wrapText="1"/>
    </xf>
    <xf numFmtId="0" fontId="20" fillId="2" borderId="0" xfId="0" applyFont="1" applyFill="1" applyBorder="1" applyAlignment="1">
      <alignment wrapText="1"/>
    </xf>
    <xf numFmtId="0" fontId="17" fillId="2" borderId="0" xfId="0" applyFont="1" applyFill="1" applyAlignment="1"/>
    <xf numFmtId="0" fontId="21" fillId="0" borderId="0" xfId="0" applyFont="1" applyAlignment="1">
      <alignment horizontal="center" vertical="top"/>
    </xf>
    <xf numFmtId="0" fontId="17" fillId="0" borderId="0" xfId="0" applyFont="1" applyBorder="1" applyAlignment="1"/>
    <xf numFmtId="0" fontId="17" fillId="0" borderId="0" xfId="0" applyFont="1" applyAlignment="1">
      <alignment vertical="center"/>
    </xf>
    <xf numFmtId="0" fontId="16" fillId="0" borderId="0" xfId="0" applyFont="1" applyAlignment="1">
      <alignment vertical="center"/>
    </xf>
    <xf numFmtId="0" fontId="0" fillId="0" borderId="0" xfId="0" applyFill="1" applyBorder="1" applyAlignment="1">
      <alignment vertical="center" wrapText="1"/>
    </xf>
    <xf numFmtId="0" fontId="26"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30" fillId="2" borderId="0" xfId="0" applyFont="1" applyFill="1" applyBorder="1" applyAlignment="1">
      <alignment horizontal="left"/>
    </xf>
    <xf numFmtId="49" fontId="35" fillId="0" borderId="0" xfId="0" applyNumberFormat="1" applyFont="1" applyAlignment="1">
      <alignment horizontal="left"/>
    </xf>
    <xf numFmtId="0" fontId="26" fillId="0" borderId="0" xfId="0" applyFont="1" applyAlignment="1">
      <alignment horizontal="center"/>
    </xf>
    <xf numFmtId="49" fontId="28" fillId="0" borderId="0" xfId="0" applyNumberFormat="1" applyFont="1" applyAlignment="1">
      <alignment horizontal="center"/>
    </xf>
    <xf numFmtId="0" fontId="32" fillId="0" borderId="0" xfId="0" applyFont="1" applyAlignment="1">
      <alignment vertical="center"/>
    </xf>
    <xf numFmtId="0" fontId="32" fillId="0" borderId="0" xfId="0" applyFont="1" applyAlignment="1">
      <alignment vertical="center"/>
    </xf>
    <xf numFmtId="49" fontId="28" fillId="0" borderId="0" xfId="0" applyNumberFormat="1" applyFont="1" applyAlignment="1">
      <alignment horizontal="right" vertical="center"/>
    </xf>
    <xf numFmtId="49" fontId="32" fillId="0" borderId="0" xfId="0" applyNumberFormat="1" applyFont="1" applyAlignment="1">
      <alignment vertical="center"/>
    </xf>
    <xf numFmtId="0" fontId="35" fillId="0" borderId="0" xfId="0" applyFont="1" applyAlignment="1">
      <alignment vertical="center"/>
    </xf>
    <xf numFmtId="49" fontId="28" fillId="0" borderId="0" xfId="0" applyNumberFormat="1" applyFont="1" applyAlignment="1">
      <alignment horizontal="center"/>
    </xf>
    <xf numFmtId="0" fontId="26" fillId="0" borderId="0" xfId="0" applyFont="1" applyAlignment="1">
      <alignment horizontal="center"/>
    </xf>
    <xf numFmtId="49" fontId="39" fillId="0" borderId="0" xfId="0" applyNumberFormat="1" applyFont="1" applyAlignment="1">
      <alignment horizontal="right" vertical="center"/>
    </xf>
    <xf numFmtId="49" fontId="32" fillId="0" borderId="0" xfId="0" applyNumberFormat="1" applyFont="1" applyAlignment="1"/>
    <xf numFmtId="0" fontId="26" fillId="0" borderId="0" xfId="0" applyFont="1" applyAlignment="1">
      <alignment vertical="center"/>
    </xf>
    <xf numFmtId="49" fontId="35" fillId="0" borderId="0" xfId="0" applyNumberFormat="1" applyFont="1" applyAlignment="1">
      <alignment vertical="center"/>
    </xf>
    <xf numFmtId="0" fontId="39" fillId="0" borderId="0" xfId="0" applyFont="1" applyAlignment="1">
      <alignment horizontal="left" vertical="top"/>
    </xf>
    <xf numFmtId="49" fontId="42" fillId="0" borderId="0" xfId="0" applyNumberFormat="1" applyFont="1" applyAlignment="1"/>
    <xf numFmtId="49" fontId="42" fillId="0" borderId="0" xfId="0" applyNumberFormat="1" applyFont="1" applyAlignment="1">
      <alignment horizontal="center" vertical="top"/>
    </xf>
    <xf numFmtId="49" fontId="42" fillId="0" borderId="0" xfId="0" applyNumberFormat="1" applyFont="1" applyAlignment="1">
      <alignment vertical="top"/>
    </xf>
    <xf numFmtId="0" fontId="26" fillId="0" borderId="9" xfId="0" applyFont="1" applyBorder="1" applyAlignment="1"/>
    <xf numFmtId="49" fontId="26" fillId="0" borderId="0" xfId="0" applyNumberFormat="1" applyFont="1" applyAlignment="1"/>
    <xf numFmtId="0" fontId="26" fillId="0" borderId="0" xfId="0" applyFont="1" applyAlignment="1"/>
    <xf numFmtId="0" fontId="26" fillId="0" borderId="0" xfId="0" applyFont="1" applyAlignment="1">
      <alignment horizontal="right" vertical="top"/>
    </xf>
    <xf numFmtId="49" fontId="42" fillId="0" borderId="0" xfId="0" applyNumberFormat="1" applyFont="1" applyAlignment="1">
      <alignment horizontal="left" vertical="top"/>
    </xf>
    <xf numFmtId="49" fontId="32" fillId="0" borderId="0" xfId="0" applyNumberFormat="1" applyFont="1" applyAlignment="1">
      <alignment vertical="top" wrapText="1"/>
    </xf>
    <xf numFmtId="49" fontId="28" fillId="0" borderId="0" xfId="0" applyNumberFormat="1" applyFont="1" applyAlignment="1">
      <alignment vertical="center"/>
    </xf>
    <xf numFmtId="49" fontId="26" fillId="0" borderId="0" xfId="0" applyNumberFormat="1" applyFont="1" applyAlignment="1">
      <alignment vertical="top" wrapText="1"/>
    </xf>
    <xf numFmtId="49" fontId="29" fillId="0" borderId="0" xfId="0" applyNumberFormat="1" applyFont="1" applyAlignment="1">
      <alignment horizontal="left" vertical="center"/>
    </xf>
    <xf numFmtId="49" fontId="28" fillId="0" borderId="0" xfId="0" applyNumberFormat="1" applyFont="1" applyAlignment="1">
      <alignment vertical="top"/>
    </xf>
    <xf numFmtId="49" fontId="28" fillId="0" borderId="0" xfId="0" applyNumberFormat="1" applyFont="1" applyAlignment="1">
      <alignment horizontal="left"/>
    </xf>
    <xf numFmtId="49" fontId="28" fillId="0" borderId="0" xfId="0" applyNumberFormat="1" applyFont="1" applyAlignment="1"/>
    <xf numFmtId="0" fontId="28" fillId="0" borderId="0" xfId="0" applyFont="1" applyAlignment="1">
      <alignment vertical="center"/>
    </xf>
    <xf numFmtId="49" fontId="32" fillId="0" borderId="0" xfId="0" applyNumberFormat="1" applyFont="1" applyAlignment="1">
      <alignment horizontal="center" vertical="center"/>
    </xf>
    <xf numFmtId="49" fontId="32" fillId="0" borderId="0" xfId="0" applyNumberFormat="1" applyFont="1" applyAlignment="1"/>
    <xf numFmtId="49" fontId="32" fillId="0" borderId="0" xfId="0" applyNumberFormat="1" applyFont="1" applyAlignment="1">
      <alignment horizontal="center"/>
    </xf>
    <xf numFmtId="0" fontId="32" fillId="0" borderId="0" xfId="0" applyFont="1" applyAlignment="1"/>
    <xf numFmtId="49" fontId="42" fillId="0" borderId="0" xfId="0" applyNumberFormat="1" applyFont="1" applyAlignment="1">
      <alignment vertical="center"/>
    </xf>
    <xf numFmtId="0" fontId="26" fillId="0" borderId="0" xfId="0" applyFont="1" applyAlignment="1">
      <alignment horizontal="left"/>
    </xf>
    <xf numFmtId="49" fontId="37" fillId="0" borderId="0" xfId="0" applyNumberFormat="1" applyFont="1" applyAlignment="1">
      <alignment horizontal="left"/>
    </xf>
    <xf numFmtId="49" fontId="42" fillId="0" borderId="0" xfId="0" applyNumberFormat="1" applyFont="1" applyAlignment="1">
      <alignment horizontal="center"/>
    </xf>
    <xf numFmtId="0" fontId="26" fillId="0" borderId="0" xfId="0" applyFont="1" applyAlignment="1">
      <alignment vertical="center" wrapText="1"/>
    </xf>
    <xf numFmtId="49" fontId="32" fillId="0" borderId="0" xfId="0" applyNumberFormat="1" applyFont="1" applyAlignment="1">
      <alignment vertical="top"/>
    </xf>
    <xf numFmtId="0" fontId="26" fillId="2" borderId="0" xfId="0" applyFont="1" applyFill="1" applyBorder="1" applyAlignment="1">
      <alignment horizontal="left" vertical="center" indent="1"/>
    </xf>
    <xf numFmtId="0" fontId="32" fillId="0" borderId="0" xfId="0" applyFont="1" applyAlignment="1">
      <alignment vertical="center" wrapText="1"/>
    </xf>
    <xf numFmtId="0" fontId="32" fillId="0" borderId="0" xfId="0" applyFont="1" applyBorder="1" applyAlignment="1">
      <alignment horizontal="left"/>
    </xf>
    <xf numFmtId="0" fontId="28" fillId="0" borderId="0" xfId="0" applyFont="1" applyAlignment="1">
      <alignment vertical="center" wrapText="1"/>
    </xf>
    <xf numFmtId="49" fontId="32" fillId="0" borderId="0" xfId="0" applyNumberFormat="1" applyFont="1" applyAlignment="1">
      <alignment horizontal="left"/>
    </xf>
    <xf numFmtId="0" fontId="26" fillId="0" borderId="0" xfId="0" applyFont="1" applyBorder="1" applyAlignment="1">
      <alignment vertical="center"/>
    </xf>
    <xf numFmtId="0" fontId="32" fillId="0" borderId="0" xfId="0" applyFont="1" applyAlignment="1">
      <alignment horizontal="left"/>
    </xf>
    <xf numFmtId="0" fontId="28" fillId="0" borderId="0" xfId="0" applyFont="1" applyAlignment="1">
      <alignment horizontal="left"/>
    </xf>
    <xf numFmtId="49" fontId="37" fillId="0" borderId="0" xfId="0" applyNumberFormat="1" applyFont="1" applyAlignment="1"/>
    <xf numFmtId="0" fontId="33" fillId="0" borderId="0" xfId="0" applyFont="1" applyAlignment="1"/>
    <xf numFmtId="49" fontId="35" fillId="0" borderId="0" xfId="0" applyNumberFormat="1" applyFont="1" applyAlignment="1"/>
    <xf numFmtId="0" fontId="26" fillId="0" borderId="0" xfId="0" applyFont="1" applyAlignment="1">
      <alignment vertical="top"/>
    </xf>
    <xf numFmtId="0" fontId="26" fillId="0" borderId="0" xfId="0" applyFont="1" applyAlignment="1">
      <alignment horizontal="left" vertical="center"/>
    </xf>
    <xf numFmtId="49" fontId="42" fillId="0" borderId="0" xfId="0" applyNumberFormat="1" applyFont="1" applyAlignment="1">
      <alignment horizontal="left"/>
    </xf>
    <xf numFmtId="0" fontId="43" fillId="9" borderId="14" xfId="3" applyFill="1" applyBorder="1" applyAlignment="1">
      <alignment horizontal="left" vertical="center" wrapText="1"/>
    </xf>
    <xf numFmtId="0" fontId="29" fillId="0" borderId="0" xfId="0" applyFont="1" applyAlignment="1">
      <alignment vertical="top"/>
    </xf>
    <xf numFmtId="0" fontId="14" fillId="0" borderId="0" xfId="0" applyFont="1" applyAlignment="1">
      <alignment vertical="top"/>
    </xf>
    <xf numFmtId="0" fontId="39" fillId="0" borderId="0" xfId="0" applyNumberFormat="1" applyFont="1" applyAlignment="1">
      <alignment horizontal="right" vertical="center"/>
    </xf>
    <xf numFmtId="0" fontId="26" fillId="0" borderId="0" xfId="0" applyFont="1" applyAlignment="1">
      <alignment horizontal="left" vertical="center" indent="2"/>
    </xf>
    <xf numFmtId="0" fontId="8" fillId="8" borderId="14" xfId="0" applyFont="1" applyFill="1" applyBorder="1" applyAlignment="1">
      <alignment horizontal="left" vertical="center" wrapText="1"/>
    </xf>
    <xf numFmtId="0" fontId="0" fillId="0" borderId="14" xfId="0" applyBorder="1" applyAlignment="1">
      <alignment horizontal="left" vertical="center" wrapText="1"/>
    </xf>
    <xf numFmtId="0" fontId="30" fillId="0" borderId="0" xfId="0" applyNumberFormat="1" applyFont="1" applyBorder="1" applyAlignment="1">
      <alignment horizontal="left" indent="1" shrinkToFit="1"/>
    </xf>
    <xf numFmtId="49" fontId="28" fillId="0" borderId="0" xfId="0" applyNumberFormat="1" applyFont="1" applyAlignment="1">
      <alignment horizontal="center"/>
    </xf>
    <xf numFmtId="0" fontId="26" fillId="0" borderId="0" xfId="0" applyFont="1" applyAlignment="1">
      <alignment vertical="center"/>
    </xf>
    <xf numFmtId="49" fontId="42" fillId="0" borderId="0" xfId="0" applyNumberFormat="1" applyFont="1" applyAlignment="1">
      <alignment vertical="top"/>
    </xf>
    <xf numFmtId="0" fontId="29" fillId="0" borderId="0" xfId="0" applyFont="1" applyAlignment="1">
      <alignment vertical="center"/>
    </xf>
    <xf numFmtId="0" fontId="32" fillId="0" borderId="0" xfId="0" applyFont="1" applyAlignment="1">
      <alignment vertical="center"/>
    </xf>
    <xf numFmtId="49" fontId="28" fillId="0" borderId="0" xfId="0" applyNumberFormat="1" applyFont="1" applyAlignment="1">
      <alignment vertical="center"/>
    </xf>
    <xf numFmtId="49" fontId="32" fillId="0" borderId="0" xfId="0" applyNumberFormat="1" applyFont="1" applyAlignment="1"/>
    <xf numFmtId="0" fontId="32" fillId="0" borderId="0" xfId="0" applyFont="1" applyAlignment="1"/>
    <xf numFmtId="0" fontId="26" fillId="0" borderId="0" xfId="0" applyFont="1" applyAlignment="1"/>
    <xf numFmtId="0" fontId="28" fillId="0" borderId="0" xfId="0" applyFont="1" applyAlignment="1"/>
    <xf numFmtId="49" fontId="29" fillId="0" borderId="0" xfId="0" applyNumberFormat="1" applyFont="1" applyAlignment="1">
      <alignment horizontal="center" vertical="top"/>
    </xf>
    <xf numFmtId="0" fontId="26" fillId="0" borderId="0" xfId="0" applyFont="1" applyAlignment="1">
      <alignment horizontal="right" vertical="center"/>
    </xf>
    <xf numFmtId="0" fontId="0" fillId="7" borderId="2" xfId="0" applyFill="1" applyBorder="1" applyAlignment="1">
      <alignment vertical="center"/>
    </xf>
    <xf numFmtId="0" fontId="0" fillId="7" borderId="3" xfId="0" applyFill="1" applyBorder="1" applyAlignment="1">
      <alignment vertical="center"/>
    </xf>
    <xf numFmtId="0" fontId="0" fillId="7" borderId="0" xfId="0" applyFill="1" applyBorder="1" applyAlignment="1">
      <alignment vertical="center"/>
    </xf>
    <xf numFmtId="0" fontId="0" fillId="7" borderId="6" xfId="0" applyFill="1" applyBorder="1" applyAlignment="1">
      <alignment vertical="center"/>
    </xf>
    <xf numFmtId="0" fontId="0" fillId="7" borderId="9" xfId="0" applyFill="1" applyBorder="1" applyAlignment="1">
      <alignment vertical="center"/>
    </xf>
    <xf numFmtId="0" fontId="0" fillId="7" borderId="10" xfId="0" applyFill="1" applyBorder="1" applyAlignment="1">
      <alignment vertical="center"/>
    </xf>
    <xf numFmtId="0" fontId="0" fillId="7" borderId="1" xfId="0" applyFill="1" applyBorder="1" applyAlignment="1">
      <alignment vertical="center"/>
    </xf>
    <xf numFmtId="0" fontId="0" fillId="7" borderId="5" xfId="0" applyFill="1" applyBorder="1" applyAlignment="1">
      <alignment vertical="center"/>
    </xf>
    <xf numFmtId="0" fontId="0" fillId="7" borderId="8" xfId="0" applyFill="1" applyBorder="1" applyAlignment="1">
      <alignment vertical="center"/>
    </xf>
    <xf numFmtId="0" fontId="5" fillId="7" borderId="0" xfId="0" applyFont="1" applyFill="1" applyBorder="1" applyAlignment="1">
      <alignment vertical="center"/>
    </xf>
    <xf numFmtId="0" fontId="0" fillId="7" borderId="5" xfId="0" applyFill="1" applyBorder="1" applyAlignment="1">
      <alignment horizontal="left" vertical="center"/>
    </xf>
    <xf numFmtId="0" fontId="10" fillId="9" borderId="22" xfId="0" applyFont="1" applyFill="1" applyBorder="1" applyAlignment="1">
      <alignment horizontal="left" vertical="center" wrapText="1"/>
    </xf>
    <xf numFmtId="0" fontId="10" fillId="9" borderId="23"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40" fillId="0" borderId="0" xfId="0" applyNumberFormat="1" applyFont="1" applyBorder="1" applyAlignment="1">
      <alignment horizontal="center"/>
    </xf>
    <xf numFmtId="176" fontId="30" fillId="0" borderId="0" xfId="2" applyNumberFormat="1" applyFont="1" applyBorder="1" applyAlignment="1">
      <alignment horizontal="center"/>
    </xf>
    <xf numFmtId="0" fontId="10" fillId="9" borderId="11" xfId="0" applyFont="1" applyFill="1" applyBorder="1" applyAlignment="1">
      <alignment horizontal="left" vertical="center" wrapText="1"/>
    </xf>
    <xf numFmtId="0" fontId="6" fillId="0" borderId="24" xfId="0" applyFont="1" applyFill="1" applyBorder="1" applyAlignment="1">
      <alignment vertical="center" wrapText="1"/>
    </xf>
    <xf numFmtId="49" fontId="32" fillId="3" borderId="0" xfId="0" applyNumberFormat="1" applyFont="1" applyFill="1" applyAlignment="1"/>
    <xf numFmtId="0" fontId="26" fillId="3" borderId="0" xfId="0" applyFont="1" applyFill="1" applyAlignment="1">
      <alignment vertical="center"/>
    </xf>
    <xf numFmtId="0" fontId="51" fillId="0" borderId="0" xfId="0" applyFont="1" applyAlignment="1">
      <alignment horizontal="center" vertical="center"/>
    </xf>
    <xf numFmtId="0" fontId="32" fillId="2" borderId="0" xfId="0" applyFont="1" applyFill="1" applyAlignment="1">
      <alignment vertical="center"/>
    </xf>
    <xf numFmtId="0" fontId="32" fillId="2" borderId="15" xfId="0" applyFont="1" applyFill="1" applyBorder="1" applyAlignment="1">
      <alignment vertical="center"/>
    </xf>
    <xf numFmtId="0" fontId="33" fillId="2" borderId="12" xfId="0" applyFont="1" applyFill="1" applyBorder="1" applyAlignment="1">
      <alignment vertical="center"/>
    </xf>
    <xf numFmtId="0" fontId="26" fillId="2" borderId="12" xfId="0" applyFont="1" applyFill="1" applyBorder="1" applyAlignment="1">
      <alignment vertical="center"/>
    </xf>
    <xf numFmtId="0" fontId="33" fillId="2" borderId="16" xfId="0" applyFont="1" applyFill="1" applyBorder="1" applyAlignment="1">
      <alignment vertical="center"/>
    </xf>
    <xf numFmtId="0" fontId="33" fillId="0" borderId="0" xfId="0" applyFont="1" applyAlignment="1">
      <alignment vertical="center"/>
    </xf>
    <xf numFmtId="0" fontId="29" fillId="2" borderId="0" xfId="0" applyFont="1" applyFill="1" applyAlignment="1">
      <alignment vertical="center"/>
    </xf>
    <xf numFmtId="0" fontId="29" fillId="2" borderId="0" xfId="0" applyFont="1" applyFill="1" applyAlignment="1">
      <alignment horizontal="distributed" vertical="center"/>
    </xf>
    <xf numFmtId="0" fontId="26" fillId="0" borderId="0" xfId="0" applyFont="1" applyFill="1" applyBorder="1" applyAlignment="1">
      <alignment horizontal="left" vertical="center"/>
    </xf>
    <xf numFmtId="0" fontId="29" fillId="2" borderId="0" xfId="0" applyFont="1" applyFill="1" applyAlignment="1">
      <alignment horizontal="left" vertical="top" wrapText="1"/>
    </xf>
    <xf numFmtId="49" fontId="59" fillId="12" borderId="14" xfId="0" applyNumberFormat="1" applyFont="1" applyFill="1" applyBorder="1" applyAlignment="1">
      <alignment horizontal="center" vertical="center"/>
    </xf>
    <xf numFmtId="0" fontId="28" fillId="0" borderId="1" xfId="0" applyFont="1" applyBorder="1" applyAlignment="1"/>
    <xf numFmtId="0" fontId="28" fillId="2" borderId="2" xfId="0" applyFont="1" applyFill="1" applyBorder="1" applyAlignment="1"/>
    <xf numFmtId="0" fontId="28" fillId="2" borderId="3" xfId="0" applyFont="1" applyFill="1" applyBorder="1" applyAlignment="1"/>
    <xf numFmtId="0" fontId="29" fillId="0" borderId="8" xfId="0" applyFont="1" applyBorder="1" applyAlignment="1">
      <alignment vertical="top"/>
    </xf>
    <xf numFmtId="0" fontId="29" fillId="0" borderId="9" xfId="0" applyFont="1" applyFill="1" applyBorder="1" applyAlignment="1">
      <alignment horizontal="left" vertical="top"/>
    </xf>
    <xf numFmtId="0" fontId="29" fillId="0" borderId="9" xfId="0" applyFont="1" applyBorder="1" applyAlignment="1">
      <alignment vertical="top"/>
    </xf>
    <xf numFmtId="0" fontId="29" fillId="2" borderId="9" xfId="0" applyFont="1" applyFill="1" applyBorder="1" applyAlignment="1">
      <alignment vertical="top"/>
    </xf>
    <xf numFmtId="0" fontId="29" fillId="2" borderId="10" xfId="0" applyFont="1" applyFill="1" applyBorder="1" applyAlignment="1">
      <alignment vertical="top"/>
    </xf>
    <xf numFmtId="0" fontId="28" fillId="2" borderId="1" xfId="0" applyFont="1" applyFill="1" applyBorder="1" applyAlignment="1"/>
    <xf numFmtId="0" fontId="29" fillId="0" borderId="8" xfId="0" applyFont="1" applyFill="1" applyBorder="1" applyAlignment="1">
      <alignment horizontal="left" vertical="top"/>
    </xf>
    <xf numFmtId="0" fontId="28" fillId="0" borderId="2" xfId="0" applyFont="1" applyBorder="1" applyAlignment="1"/>
    <xf numFmtId="0" fontId="26" fillId="2" borderId="0" xfId="0" applyFont="1" applyFill="1" applyAlignment="1"/>
    <xf numFmtId="49" fontId="26" fillId="3" borderId="9" xfId="0" applyNumberFormat="1" applyFont="1" applyFill="1" applyBorder="1" applyAlignment="1"/>
    <xf numFmtId="0" fontId="26" fillId="0" borderId="0" xfId="0" applyFont="1" applyAlignment="1"/>
    <xf numFmtId="0" fontId="28" fillId="0" borderId="0" xfId="0" applyFont="1" applyAlignment="1">
      <alignment vertical="center"/>
    </xf>
    <xf numFmtId="0" fontId="32" fillId="0" borderId="0" xfId="0" applyFont="1" applyAlignment="1">
      <alignment horizontal="center" wrapText="1"/>
    </xf>
    <xf numFmtId="0" fontId="40" fillId="3" borderId="0" xfId="0" applyFont="1" applyFill="1" applyBorder="1" applyAlignment="1">
      <alignment horizontal="left"/>
    </xf>
    <xf numFmtId="0" fontId="28" fillId="3" borderId="0" xfId="0" applyFont="1" applyFill="1" applyAlignment="1">
      <alignment horizontal="right" vertical="center"/>
    </xf>
    <xf numFmtId="0" fontId="28" fillId="3" borderId="0" xfId="0" applyFont="1" applyFill="1" applyAlignment="1">
      <alignment vertical="center"/>
    </xf>
    <xf numFmtId="0" fontId="28" fillId="3" borderId="0" xfId="0" applyFont="1" applyFill="1" applyAlignment="1">
      <alignment horizontal="left" vertical="center"/>
    </xf>
    <xf numFmtId="0" fontId="28" fillId="0" borderId="0" xfId="0" applyFont="1" applyFill="1" applyAlignment="1">
      <alignment horizontal="center" vertical="center"/>
    </xf>
    <xf numFmtId="0" fontId="40" fillId="0" borderId="0" xfId="0" applyFont="1" applyFill="1" applyBorder="1" applyAlignment="1">
      <alignment horizontal="left"/>
    </xf>
    <xf numFmtId="0" fontId="32" fillId="0" borderId="0" xfId="0" applyFont="1" applyFill="1" applyBorder="1" applyAlignment="1">
      <alignment horizontal="center"/>
    </xf>
    <xf numFmtId="0" fontId="28" fillId="0" borderId="0" xfId="0" applyFont="1" applyFill="1" applyAlignment="1">
      <alignment vertical="center"/>
    </xf>
    <xf numFmtId="0" fontId="28" fillId="3" borderId="0" xfId="0" applyFont="1" applyFill="1" applyAlignment="1">
      <alignment horizontal="right" vertical="center" indent="2"/>
    </xf>
    <xf numFmtId="0" fontId="28" fillId="3" borderId="0" xfId="0" applyFont="1" applyFill="1" applyAlignment="1">
      <alignment horizontal="right"/>
    </xf>
    <xf numFmtId="0" fontId="28" fillId="3" borderId="0" xfId="0" applyFont="1" applyFill="1" applyAlignment="1"/>
    <xf numFmtId="0" fontId="28" fillId="3" borderId="0" xfId="0" applyFont="1" applyFill="1" applyAlignment="1">
      <alignment horizontal="left"/>
    </xf>
    <xf numFmtId="0" fontId="28" fillId="3" borderId="13" xfId="0" applyFont="1" applyFill="1" applyBorder="1" applyAlignment="1">
      <alignment horizontal="right" vertical="center"/>
    </xf>
    <xf numFmtId="0" fontId="28" fillId="3" borderId="13" xfId="0" applyFont="1" applyFill="1" applyBorder="1" applyAlignment="1">
      <alignment horizontal="right" vertical="center" indent="2"/>
    </xf>
    <xf numFmtId="0" fontId="28" fillId="3" borderId="13" xfId="0" applyFont="1" applyFill="1" applyBorder="1" applyAlignment="1">
      <alignment vertical="center"/>
    </xf>
    <xf numFmtId="0" fontId="28" fillId="3" borderId="13" xfId="0" applyFont="1" applyFill="1" applyBorder="1" applyAlignment="1">
      <alignment horizontal="left" vertical="center"/>
    </xf>
    <xf numFmtId="0" fontId="28" fillId="0" borderId="0" xfId="0" applyFont="1" applyFill="1" applyAlignment="1">
      <alignment horizontal="center" vertical="center" shrinkToFit="1"/>
    </xf>
    <xf numFmtId="0" fontId="28" fillId="3" borderId="13" xfId="0" applyFont="1" applyFill="1" applyBorder="1" applyAlignment="1">
      <alignment horizontal="right" vertical="top"/>
    </xf>
    <xf numFmtId="0" fontId="28" fillId="3" borderId="13" xfId="0" applyFont="1" applyFill="1" applyBorder="1" applyAlignment="1">
      <alignment vertical="top"/>
    </xf>
    <xf numFmtId="0" fontId="28" fillId="3" borderId="13" xfId="0" applyFont="1" applyFill="1" applyBorder="1" applyAlignment="1">
      <alignment horizontal="left" vertical="top"/>
    </xf>
    <xf numFmtId="0" fontId="32" fillId="3" borderId="0" xfId="0" applyFont="1" applyFill="1" applyBorder="1" applyAlignment="1">
      <alignment horizontal="center"/>
    </xf>
    <xf numFmtId="49" fontId="42" fillId="0" borderId="0" xfId="0" applyNumberFormat="1" applyFont="1" applyAlignment="1">
      <alignment horizontal="center" wrapText="1"/>
    </xf>
    <xf numFmtId="0" fontId="26" fillId="3" borderId="13" xfId="0" applyFont="1" applyFill="1" applyBorder="1" applyAlignment="1" applyProtection="1">
      <alignment vertical="center"/>
      <protection locked="0"/>
    </xf>
    <xf numFmtId="0" fontId="26" fillId="3" borderId="0" xfId="0" applyFont="1" applyFill="1" applyAlignment="1" applyProtection="1">
      <alignment vertical="center"/>
      <protection locked="0"/>
    </xf>
    <xf numFmtId="0" fontId="8" fillId="8" borderId="14" xfId="0" applyFont="1" applyFill="1" applyBorder="1" applyAlignment="1" applyProtection="1">
      <alignment horizontal="center" vertical="center" wrapText="1"/>
      <protection locked="0"/>
    </xf>
    <xf numFmtId="0" fontId="6" fillId="8" borderId="14" xfId="0" applyFont="1" applyFill="1" applyBorder="1" applyAlignment="1" applyProtection="1">
      <alignment horizontal="center" vertical="center" wrapText="1"/>
      <protection locked="0"/>
    </xf>
    <xf numFmtId="0" fontId="6" fillId="8" borderId="14" xfId="0" applyFont="1" applyFill="1" applyBorder="1" applyAlignment="1" applyProtection="1">
      <alignment horizontal="center" vertical="center"/>
      <protection locked="0"/>
    </xf>
    <xf numFmtId="14" fontId="48" fillId="0" borderId="14" xfId="0" applyNumberFormat="1" applyFont="1" applyBorder="1" applyAlignment="1" applyProtection="1">
      <alignment horizontal="center" vertical="center" wrapText="1"/>
      <protection locked="0"/>
    </xf>
    <xf numFmtId="0" fontId="48" fillId="0" borderId="14" xfId="0" applyFont="1" applyBorder="1" applyAlignment="1" applyProtection="1">
      <alignment horizontal="center" vertical="center" wrapText="1"/>
      <protection locked="0"/>
    </xf>
    <xf numFmtId="0" fontId="48" fillId="0" borderId="14" xfId="0" applyFont="1" applyBorder="1" applyAlignment="1" applyProtection="1">
      <alignment horizontal="center" vertical="center"/>
      <protection locked="0"/>
    </xf>
    <xf numFmtId="0" fontId="48" fillId="0" borderId="14" xfId="0" applyFont="1" applyBorder="1" applyAlignment="1" applyProtection="1">
      <alignment horizontal="left" vertical="center" wrapText="1"/>
      <protection locked="0"/>
    </xf>
    <xf numFmtId="0" fontId="48" fillId="0" borderId="15" xfId="0" applyFont="1" applyBorder="1" applyAlignment="1" applyProtection="1">
      <alignment horizontal="left" vertical="center" wrapText="1"/>
      <protection locked="0"/>
    </xf>
    <xf numFmtId="0" fontId="48" fillId="0" borderId="16" xfId="0" applyFont="1" applyBorder="1" applyAlignment="1" applyProtection="1">
      <alignment horizontal="left" vertical="center" wrapText="1"/>
      <protection locked="0"/>
    </xf>
    <xf numFmtId="0" fontId="61" fillId="0" borderId="0" xfId="0" applyFont="1" applyAlignment="1">
      <alignment vertical="center"/>
    </xf>
    <xf numFmtId="0" fontId="9" fillId="0" borderId="0" xfId="0" applyFont="1" applyBorder="1" applyAlignment="1">
      <alignment horizontal="center" vertical="center"/>
    </xf>
    <xf numFmtId="0" fontId="61" fillId="0" borderId="0" xfId="0" applyFont="1" applyBorder="1" applyAlignment="1">
      <alignment vertical="center"/>
    </xf>
    <xf numFmtId="0" fontId="9" fillId="0" borderId="0" xfId="0" applyFont="1" applyAlignment="1">
      <alignment vertical="center"/>
    </xf>
    <xf numFmtId="0" fontId="61" fillId="3" borderId="14" xfId="0" applyFont="1" applyFill="1" applyBorder="1" applyAlignment="1">
      <alignment horizontal="center" vertical="center"/>
    </xf>
    <xf numFmtId="0" fontId="63" fillId="0" borderId="0" xfId="0" applyFont="1" applyAlignment="1">
      <alignment vertical="center"/>
    </xf>
    <xf numFmtId="0" fontId="9" fillId="0" borderId="0" xfId="0" applyFont="1" applyAlignment="1">
      <alignment horizontal="center" vertical="center"/>
    </xf>
    <xf numFmtId="0" fontId="64" fillId="0" borderId="0" xfId="0" applyFont="1" applyAlignment="1">
      <alignment vertical="center"/>
    </xf>
    <xf numFmtId="0" fontId="61" fillId="0" borderId="14" xfId="0" applyFont="1" applyBorder="1" applyAlignment="1">
      <alignment vertical="center"/>
    </xf>
    <xf numFmtId="0" fontId="9" fillId="11" borderId="14" xfId="0" applyFont="1" applyFill="1" applyBorder="1" applyAlignment="1">
      <alignment horizontal="center" vertical="center"/>
    </xf>
    <xf numFmtId="0" fontId="9" fillId="4" borderId="14" xfId="0" applyFont="1" applyFill="1" applyBorder="1" applyAlignment="1">
      <alignment horizontal="center" vertical="center"/>
    </xf>
    <xf numFmtId="0" fontId="65" fillId="5" borderId="14" xfId="0" applyFont="1" applyFill="1" applyBorder="1" applyAlignment="1">
      <alignment horizontal="center" vertical="center"/>
    </xf>
    <xf numFmtId="0" fontId="9" fillId="6" borderId="14" xfId="0" applyFont="1" applyFill="1" applyBorder="1" applyAlignment="1">
      <alignment horizontal="center" vertical="center"/>
    </xf>
    <xf numFmtId="0" fontId="66" fillId="0" borderId="0" xfId="0" applyFont="1" applyAlignment="1">
      <alignment vertical="center"/>
    </xf>
    <xf numFmtId="0" fontId="9" fillId="0" borderId="0" xfId="0" applyFont="1" applyAlignment="1">
      <alignment horizontal="center" vertical="center" wrapText="1"/>
    </xf>
    <xf numFmtId="0" fontId="0" fillId="14" borderId="14" xfId="0" applyFill="1" applyBorder="1" applyAlignment="1">
      <alignment horizontal="left" vertical="center" wrapText="1" indent="1"/>
    </xf>
    <xf numFmtId="0" fontId="0" fillId="14" borderId="11" xfId="0" applyFill="1" applyBorder="1" applyAlignment="1">
      <alignment horizontal="left" vertical="center" wrapText="1" indent="1"/>
    </xf>
    <xf numFmtId="0" fontId="0" fillId="14" borderId="14" xfId="0" applyFill="1" applyBorder="1" applyAlignment="1">
      <alignment horizontal="left" vertical="center" indent="1"/>
    </xf>
    <xf numFmtId="0" fontId="0" fillId="15" borderId="14" xfId="0" applyFill="1" applyBorder="1" applyAlignment="1">
      <alignment horizontal="left" vertical="center" wrapText="1" indent="1"/>
    </xf>
    <xf numFmtId="0" fontId="0" fillId="15" borderId="14" xfId="0" applyFill="1" applyBorder="1" applyAlignment="1">
      <alignment horizontal="left" vertical="center" indent="1"/>
    </xf>
    <xf numFmtId="0" fontId="0" fillId="14" borderId="22" xfId="0" applyFill="1" applyBorder="1" applyAlignment="1">
      <alignment horizontal="left" vertical="center" indent="1"/>
    </xf>
    <xf numFmtId="0" fontId="0" fillId="14" borderId="23" xfId="0" applyFill="1" applyBorder="1" applyAlignment="1">
      <alignment horizontal="left" vertical="center" indent="1"/>
    </xf>
    <xf numFmtId="0" fontId="0" fillId="14" borderId="22" xfId="0" applyFill="1" applyBorder="1" applyAlignment="1">
      <alignment horizontal="left" vertical="center" wrapText="1" indent="1"/>
    </xf>
    <xf numFmtId="0" fontId="0" fillId="14" borderId="23" xfId="0" applyFill="1" applyBorder="1" applyAlignment="1">
      <alignment horizontal="left" vertical="center" wrapText="1" indent="1"/>
    </xf>
    <xf numFmtId="0" fontId="50" fillId="0" borderId="0" xfId="0" applyFont="1" applyAlignment="1">
      <alignment horizontal="center" vertical="center" wrapText="1"/>
    </xf>
    <xf numFmtId="0" fontId="50" fillId="14" borderId="14" xfId="0" applyFont="1" applyFill="1" applyBorder="1" applyAlignment="1">
      <alignment horizontal="center" vertical="center" wrapText="1"/>
    </xf>
    <xf numFmtId="0" fontId="67" fillId="0" borderId="0" xfId="0" applyFont="1" applyAlignment="1">
      <alignment vertical="center"/>
    </xf>
    <xf numFmtId="0" fontId="61" fillId="3" borderId="4" xfId="0" applyFont="1" applyFill="1" applyBorder="1" applyAlignment="1">
      <alignment horizontal="center" vertical="center"/>
    </xf>
    <xf numFmtId="0" fontId="61" fillId="0" borderId="0" xfId="0" applyFont="1" applyBorder="1" applyAlignment="1">
      <alignment horizontal="center" vertical="center"/>
    </xf>
    <xf numFmtId="0" fontId="61" fillId="0" borderId="14" xfId="0" applyFont="1" applyBorder="1" applyAlignment="1">
      <alignment horizontal="center" vertical="center"/>
    </xf>
    <xf numFmtId="0" fontId="62" fillId="5" borderId="1" xfId="0" applyFont="1" applyFill="1" applyBorder="1" applyAlignment="1">
      <alignment horizontal="center" vertical="center"/>
    </xf>
    <xf numFmtId="0" fontId="62" fillId="5" borderId="2" xfId="0" applyFont="1" applyFill="1" applyBorder="1" applyAlignment="1">
      <alignment horizontal="center" vertical="center"/>
    </xf>
    <xf numFmtId="0" fontId="9" fillId="13" borderId="14" xfId="0" applyFont="1" applyFill="1" applyBorder="1" applyAlignment="1">
      <alignment horizontal="center" vertical="center"/>
    </xf>
    <xf numFmtId="0" fontId="9" fillId="4" borderId="14" xfId="0" applyFont="1" applyFill="1" applyBorder="1" applyAlignment="1">
      <alignment horizontal="center" vertical="center"/>
    </xf>
    <xf numFmtId="0" fontId="9" fillId="11" borderId="14" xfId="0" applyFont="1" applyFill="1" applyBorder="1" applyAlignment="1">
      <alignment horizontal="center" vertical="center"/>
    </xf>
    <xf numFmtId="0" fontId="50" fillId="14" borderId="15" xfId="0" applyFont="1" applyFill="1" applyBorder="1" applyAlignment="1">
      <alignment horizontal="center" vertical="center" wrapText="1"/>
    </xf>
    <xf numFmtId="0" fontId="50" fillId="14" borderId="16" xfId="0" applyFont="1" applyFill="1" applyBorder="1" applyAlignment="1">
      <alignment horizontal="center" vertical="center" wrapText="1"/>
    </xf>
    <xf numFmtId="0" fontId="50" fillId="15" borderId="15" xfId="0" applyFont="1" applyFill="1" applyBorder="1" applyAlignment="1">
      <alignment horizontal="center" vertical="center" wrapText="1"/>
    </xf>
    <xf numFmtId="0" fontId="50" fillId="15" borderId="16" xfId="0" applyFont="1" applyFill="1" applyBorder="1" applyAlignment="1">
      <alignment horizontal="center" vertical="center" wrapText="1"/>
    </xf>
    <xf numFmtId="0" fontId="9" fillId="0" borderId="0" xfId="0" applyFont="1" applyAlignment="1">
      <alignment horizontal="center" vertical="center" wrapText="1"/>
    </xf>
    <xf numFmtId="0" fontId="7" fillId="0" borderId="9" xfId="0" applyFont="1" applyBorder="1" applyAlignment="1">
      <alignment horizontal="left" vertical="center" wrapText="1"/>
    </xf>
    <xf numFmtId="0" fontId="6" fillId="10" borderId="14" xfId="0" applyFont="1" applyFill="1" applyBorder="1" applyAlignment="1">
      <alignment horizontal="left" vertical="center" wrapText="1"/>
    </xf>
    <xf numFmtId="0" fontId="0" fillId="7" borderId="1" xfId="0" applyFill="1" applyBorder="1" applyAlignment="1" applyProtection="1">
      <alignment horizontal="left" vertical="center"/>
      <protection locked="0"/>
    </xf>
    <xf numFmtId="0" fontId="0" fillId="7" borderId="2" xfId="0" applyFill="1" applyBorder="1" applyAlignment="1" applyProtection="1">
      <alignment horizontal="left" vertical="center"/>
      <protection locked="0"/>
    </xf>
    <xf numFmtId="0" fontId="0" fillId="7" borderId="3" xfId="0" applyFill="1" applyBorder="1" applyAlignment="1" applyProtection="1">
      <alignment horizontal="left" vertical="center"/>
      <protection locked="0"/>
    </xf>
    <xf numFmtId="0" fontId="0" fillId="7" borderId="5" xfId="0" applyFill="1" applyBorder="1" applyAlignment="1" applyProtection="1">
      <alignment horizontal="left" vertical="center"/>
      <protection locked="0"/>
    </xf>
    <xf numFmtId="0" fontId="0" fillId="7" borderId="0" xfId="0" applyFill="1" applyBorder="1" applyAlignment="1" applyProtection="1">
      <alignment horizontal="left" vertical="center"/>
      <protection locked="0"/>
    </xf>
    <xf numFmtId="0" fontId="0" fillId="7" borderId="6" xfId="0" applyFill="1" applyBorder="1" applyAlignment="1" applyProtection="1">
      <alignment horizontal="left" vertical="center"/>
      <protection locked="0"/>
    </xf>
    <xf numFmtId="0" fontId="0" fillId="7" borderId="8" xfId="0" applyFill="1" applyBorder="1" applyAlignment="1" applyProtection="1">
      <alignment horizontal="left" vertical="center"/>
      <protection locked="0"/>
    </xf>
    <xf numFmtId="0" fontId="0" fillId="7" borderId="9" xfId="0" applyFill="1" applyBorder="1" applyAlignment="1" applyProtection="1">
      <alignment horizontal="left" vertical="center"/>
      <protection locked="0"/>
    </xf>
    <xf numFmtId="0" fontId="0" fillId="7" borderId="10" xfId="0" applyFill="1" applyBorder="1" applyAlignment="1" applyProtection="1">
      <alignment horizontal="left" vertical="center"/>
      <protection locked="0"/>
    </xf>
    <xf numFmtId="0" fontId="48" fillId="0" borderId="14" xfId="0" applyFont="1" applyBorder="1" applyAlignment="1" applyProtection="1">
      <alignment horizontal="left" vertical="center" wrapText="1"/>
      <protection locked="0"/>
    </xf>
    <xf numFmtId="176" fontId="47" fillId="0" borderId="14" xfId="0" applyNumberFormat="1" applyFont="1" applyBorder="1" applyAlignment="1" applyProtection="1">
      <alignment horizontal="right" vertical="center" wrapText="1"/>
      <protection locked="0"/>
    </xf>
    <xf numFmtId="0" fontId="0" fillId="7" borderId="1" xfId="0" applyFill="1" applyBorder="1" applyAlignment="1" applyProtection="1">
      <alignment horizontal="center" vertical="center"/>
      <protection locked="0"/>
    </xf>
    <xf numFmtId="0" fontId="0" fillId="7" borderId="2" xfId="0"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0" fillId="7" borderId="5" xfId="0"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0" fillId="7" borderId="9" xfId="0"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0" fontId="0" fillId="7" borderId="15" xfId="0" applyFill="1" applyBorder="1" applyAlignment="1" applyProtection="1">
      <alignment horizontal="left" vertical="center"/>
      <protection locked="0"/>
    </xf>
    <xf numFmtId="0" fontId="0" fillId="7" borderId="12" xfId="0" applyFill="1" applyBorder="1" applyAlignment="1" applyProtection="1">
      <alignment horizontal="left" vertical="center"/>
      <protection locked="0"/>
    </xf>
    <xf numFmtId="0" fontId="0" fillId="7" borderId="16" xfId="0" applyFill="1" applyBorder="1" applyAlignment="1" applyProtection="1">
      <alignment horizontal="left" vertical="center"/>
      <protection locked="0"/>
    </xf>
    <xf numFmtId="0" fontId="48" fillId="0" borderId="15" xfId="0" applyFont="1" applyBorder="1" applyAlignment="1" applyProtection="1">
      <alignment horizontal="left" vertical="center" wrapText="1"/>
      <protection locked="0"/>
    </xf>
    <xf numFmtId="0" fontId="48" fillId="0" borderId="12" xfId="0" applyFont="1" applyBorder="1" applyAlignment="1" applyProtection="1">
      <alignment horizontal="left" vertical="center" wrapText="1"/>
      <protection locked="0"/>
    </xf>
    <xf numFmtId="0" fontId="48" fillId="0" borderId="16" xfId="0" applyFont="1" applyBorder="1" applyAlignment="1" applyProtection="1">
      <alignment horizontal="left" vertical="center" wrapText="1"/>
      <protection locked="0"/>
    </xf>
    <xf numFmtId="0" fontId="49" fillId="0" borderId="15" xfId="3" applyFont="1" applyBorder="1" applyAlignment="1" applyProtection="1">
      <alignment horizontal="left" vertical="center" wrapText="1"/>
      <protection locked="0"/>
    </xf>
    <xf numFmtId="0" fontId="49" fillId="0" borderId="16" xfId="3" applyFont="1" applyBorder="1" applyAlignment="1" applyProtection="1">
      <alignment horizontal="left" vertical="center" wrapText="1"/>
      <protection locked="0"/>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47" fillId="0" borderId="8" xfId="0" applyFont="1" applyBorder="1" applyAlignment="1" applyProtection="1">
      <alignment horizontal="center" vertical="center" wrapText="1"/>
      <protection locked="0"/>
    </xf>
    <xf numFmtId="0" fontId="47" fillId="0" borderId="10" xfId="0" applyFont="1" applyBorder="1" applyAlignment="1" applyProtection="1">
      <alignment horizontal="center" vertical="center" wrapText="1"/>
      <protection locked="0"/>
    </xf>
    <xf numFmtId="0" fontId="67" fillId="9" borderId="5" xfId="0" applyFont="1" applyFill="1" applyBorder="1" applyAlignment="1" applyProtection="1">
      <alignment horizontal="center" vertical="center" wrapText="1"/>
      <protection locked="0"/>
    </xf>
    <xf numFmtId="0" fontId="67" fillId="9" borderId="0" xfId="0" applyFont="1" applyFill="1" applyBorder="1" applyAlignment="1" applyProtection="1">
      <alignment horizontal="center" vertical="center" wrapText="1"/>
      <protection locked="0"/>
    </xf>
    <xf numFmtId="0" fontId="67" fillId="9" borderId="6" xfId="0" applyFont="1" applyFill="1" applyBorder="1" applyAlignment="1" applyProtection="1">
      <alignment horizontal="center" vertical="center" wrapText="1"/>
      <protection locked="0"/>
    </xf>
    <xf numFmtId="0" fontId="67" fillId="9" borderId="8" xfId="0" applyFont="1" applyFill="1" applyBorder="1" applyAlignment="1" applyProtection="1">
      <alignment horizontal="center" vertical="center" wrapText="1"/>
      <protection locked="0"/>
    </xf>
    <xf numFmtId="0" fontId="67" fillId="9" borderId="9" xfId="0" applyFont="1" applyFill="1" applyBorder="1" applyAlignment="1" applyProtection="1">
      <alignment horizontal="center" vertical="center" wrapText="1"/>
      <protection locked="0"/>
    </xf>
    <xf numFmtId="0" fontId="67" fillId="9" borderId="10" xfId="0" applyFont="1" applyFill="1" applyBorder="1" applyAlignment="1" applyProtection="1">
      <alignment horizontal="center" vertical="center" wrapText="1"/>
      <protection locked="0"/>
    </xf>
    <xf numFmtId="0" fontId="8" fillId="8" borderId="14" xfId="0" applyFont="1" applyFill="1" applyBorder="1" applyAlignment="1">
      <alignment horizontal="center" vertical="center" wrapText="1"/>
    </xf>
    <xf numFmtId="0" fontId="48" fillId="0" borderId="14" xfId="0" applyFont="1" applyBorder="1" applyAlignment="1" applyProtection="1">
      <alignment horizontal="center" vertical="center" wrapText="1"/>
      <protection locked="0"/>
    </xf>
    <xf numFmtId="14" fontId="47" fillId="0" borderId="15" xfId="0" applyNumberFormat="1" applyFont="1" applyBorder="1" applyAlignment="1" applyProtection="1">
      <alignment horizontal="center" vertical="center" wrapText="1"/>
      <protection locked="0"/>
    </xf>
    <xf numFmtId="14" fontId="47" fillId="0" borderId="16" xfId="0" applyNumberFormat="1" applyFont="1" applyBorder="1" applyAlignment="1" applyProtection="1">
      <alignment horizontal="center" vertical="center" wrapText="1"/>
      <protection locked="0"/>
    </xf>
    <xf numFmtId="0" fontId="47" fillId="0" borderId="15" xfId="0" applyFont="1" applyBorder="1" applyAlignment="1" applyProtection="1">
      <alignment horizontal="center" vertical="center" wrapText="1"/>
      <protection locked="0"/>
    </xf>
    <xf numFmtId="0" fontId="47" fillId="0" borderId="16" xfId="0" applyFont="1" applyBorder="1" applyAlignment="1" applyProtection="1">
      <alignment horizontal="center" vertical="center" wrapText="1"/>
      <protection locked="0"/>
    </xf>
    <xf numFmtId="0" fontId="5" fillId="8" borderId="14" xfId="0" applyFont="1" applyFill="1" applyBorder="1" applyAlignment="1">
      <alignment horizontal="center" vertical="center" wrapText="1"/>
    </xf>
    <xf numFmtId="38" fontId="47" fillId="0" borderId="15" xfId="2" applyFont="1" applyBorder="1" applyAlignment="1" applyProtection="1">
      <alignment horizontal="center" vertical="center" wrapText="1"/>
      <protection locked="0"/>
    </xf>
    <xf numFmtId="38" fontId="47" fillId="0" borderId="16" xfId="2" applyFont="1" applyBorder="1" applyAlignment="1" applyProtection="1">
      <alignment horizontal="center" vertical="center" wrapText="1"/>
      <protection locked="0"/>
    </xf>
    <xf numFmtId="0" fontId="5" fillId="8" borderId="15"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48" fillId="0" borderId="15" xfId="0" applyFont="1" applyBorder="1" applyAlignment="1" applyProtection="1">
      <alignment horizontal="center" vertical="center" wrapText="1"/>
      <protection locked="0"/>
    </xf>
    <xf numFmtId="0" fontId="48" fillId="0" borderId="16" xfId="0" applyFont="1" applyBorder="1" applyAlignment="1" applyProtection="1">
      <alignment horizontal="center" vertical="center" wrapText="1"/>
      <protection locked="0"/>
    </xf>
    <xf numFmtId="0" fontId="48" fillId="0" borderId="23" xfId="0" applyFont="1" applyBorder="1" applyAlignment="1" applyProtection="1">
      <alignment horizontal="center" vertical="center" wrapText="1"/>
      <protection locked="0"/>
    </xf>
    <xf numFmtId="0" fontId="47" fillId="0" borderId="22" xfId="0" applyFont="1" applyFill="1" applyBorder="1" applyAlignment="1" applyProtection="1">
      <alignment horizontal="center" vertical="center" wrapText="1"/>
      <protection locked="0"/>
    </xf>
    <xf numFmtId="0" fontId="48" fillId="0" borderId="22" xfId="0" applyFont="1" applyBorder="1" applyAlignment="1" applyProtection="1">
      <alignment horizontal="center" vertical="center" wrapText="1"/>
      <protection locked="0"/>
    </xf>
    <xf numFmtId="0" fontId="48" fillId="0" borderId="14" xfId="0" applyFont="1" applyBorder="1" applyAlignment="1" applyProtection="1">
      <alignment horizontal="left" vertical="top" wrapText="1"/>
      <protection locked="0"/>
    </xf>
    <xf numFmtId="0" fontId="6" fillId="8" borderId="14" xfId="0" applyFont="1" applyFill="1" applyBorder="1" applyAlignment="1">
      <alignment horizontal="center" vertical="center"/>
    </xf>
    <xf numFmtId="0" fontId="47" fillId="0" borderId="14" xfId="0" applyFont="1" applyBorder="1" applyAlignment="1" applyProtection="1">
      <alignment horizontal="left" vertical="center"/>
      <protection locked="0"/>
    </xf>
    <xf numFmtId="0" fontId="0" fillId="7" borderId="4" xfId="0"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14" fontId="47" fillId="0" borderId="8" xfId="0" applyNumberFormat="1" applyFont="1" applyBorder="1" applyAlignment="1" applyProtection="1">
      <alignment horizontal="center" vertical="center" wrapText="1"/>
      <protection locked="0"/>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0" fillId="7" borderId="0" xfId="0" applyFill="1" applyBorder="1" applyAlignment="1">
      <alignment horizontal="center" vertical="center"/>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47" fillId="0" borderId="14" xfId="0" applyFont="1" applyBorder="1" applyAlignment="1" applyProtection="1">
      <alignment horizontal="left" vertical="center" wrapText="1"/>
      <protection locked="0"/>
    </xf>
    <xf numFmtId="0" fontId="29" fillId="0" borderId="0" xfId="0" applyFont="1" applyAlignment="1">
      <alignment vertical="top" wrapText="1"/>
    </xf>
    <xf numFmtId="0" fontId="30" fillId="2" borderId="20" xfId="0" applyFont="1" applyFill="1" applyBorder="1" applyAlignment="1" applyProtection="1">
      <alignment horizontal="center" vertical="center" shrinkToFit="1"/>
      <protection locked="0"/>
    </xf>
    <xf numFmtId="0" fontId="30" fillId="2" borderId="18" xfId="0" applyFont="1" applyFill="1" applyBorder="1" applyAlignment="1" applyProtection="1">
      <alignment horizontal="center" vertical="center" shrinkToFit="1"/>
      <protection locked="0"/>
    </xf>
    <xf numFmtId="0" fontId="30" fillId="2" borderId="21"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0" fontId="30" fillId="2" borderId="9" xfId="0" applyFont="1" applyFill="1" applyBorder="1" applyAlignment="1" applyProtection="1">
      <alignment horizontal="center" vertical="center" shrinkToFit="1"/>
      <protection locked="0"/>
    </xf>
    <xf numFmtId="0" fontId="30" fillId="2" borderId="10" xfId="0" applyFont="1" applyFill="1" applyBorder="1" applyAlignment="1" applyProtection="1">
      <alignment horizontal="center" vertical="center" shrinkToFit="1"/>
      <protection locked="0"/>
    </xf>
    <xf numFmtId="0" fontId="29" fillId="2" borderId="1" xfId="0" applyFont="1" applyFill="1" applyBorder="1" applyAlignment="1">
      <alignment horizontal="center" wrapText="1"/>
    </xf>
    <xf numFmtId="0" fontId="29" fillId="2" borderId="2" xfId="0" applyFont="1" applyFill="1" applyBorder="1" applyAlignment="1">
      <alignment horizontal="center" wrapText="1"/>
    </xf>
    <xf numFmtId="0" fontId="29" fillId="2" borderId="3" xfId="0" applyFont="1" applyFill="1" applyBorder="1" applyAlignment="1">
      <alignment horizontal="center" wrapText="1"/>
    </xf>
    <xf numFmtId="0" fontId="29" fillId="2" borderId="8" xfId="0" applyFont="1" applyFill="1" applyBorder="1" applyAlignment="1">
      <alignment horizontal="center" wrapText="1"/>
    </xf>
    <xf numFmtId="0" fontId="29" fillId="2" borderId="9" xfId="0" applyFont="1" applyFill="1" applyBorder="1" applyAlignment="1">
      <alignment horizontal="center" wrapText="1"/>
    </xf>
    <xf numFmtId="0" fontId="29" fillId="2" borderId="10" xfId="0" applyFont="1" applyFill="1" applyBorder="1" applyAlignment="1">
      <alignment horizontal="center" wrapText="1"/>
    </xf>
    <xf numFmtId="0" fontId="30" fillId="2" borderId="1" xfId="0" applyFont="1" applyFill="1" applyBorder="1" applyAlignment="1" applyProtection="1">
      <alignment horizontal="left" vertical="center" shrinkToFit="1"/>
      <protection locked="0"/>
    </xf>
    <xf numFmtId="0" fontId="30" fillId="2" borderId="2" xfId="0" applyFont="1" applyFill="1" applyBorder="1" applyAlignment="1" applyProtection="1">
      <alignment horizontal="left" vertical="center" shrinkToFit="1"/>
      <protection locked="0"/>
    </xf>
    <xf numFmtId="0" fontId="30" fillId="2" borderId="3" xfId="0" applyFont="1" applyFill="1" applyBorder="1" applyAlignment="1" applyProtection="1">
      <alignment horizontal="left" vertical="center" shrinkToFit="1"/>
      <protection locked="0"/>
    </xf>
    <xf numFmtId="0" fontId="30" fillId="2" borderId="8" xfId="0" applyFont="1" applyFill="1" applyBorder="1" applyAlignment="1" applyProtection="1">
      <alignment horizontal="left" vertical="center" shrinkToFit="1"/>
      <protection locked="0"/>
    </xf>
    <xf numFmtId="0" fontId="30" fillId="2" borderId="9" xfId="0" applyFont="1" applyFill="1" applyBorder="1" applyAlignment="1" applyProtection="1">
      <alignment horizontal="left" vertical="center" shrinkToFit="1"/>
      <protection locked="0"/>
    </xf>
    <xf numFmtId="0" fontId="30" fillId="2" borderId="10" xfId="0" applyFont="1" applyFill="1" applyBorder="1" applyAlignment="1" applyProtection="1">
      <alignment horizontal="left" vertical="center" shrinkToFit="1"/>
      <protection locked="0"/>
    </xf>
    <xf numFmtId="0" fontId="56" fillId="2" borderId="15" xfId="0" applyFont="1" applyFill="1" applyBorder="1" applyAlignment="1">
      <alignment horizontal="center" vertical="center"/>
    </xf>
    <xf numFmtId="0" fontId="56" fillId="2" borderId="12" xfId="0" applyFont="1" applyFill="1" applyBorder="1" applyAlignment="1">
      <alignment horizontal="center" vertical="center"/>
    </xf>
    <xf numFmtId="0" fontId="56" fillId="2" borderId="16" xfId="0" applyFont="1" applyFill="1" applyBorder="1" applyAlignment="1">
      <alignment horizontal="center" vertical="center"/>
    </xf>
    <xf numFmtId="0" fontId="30" fillId="2" borderId="1" xfId="0" applyFont="1" applyFill="1" applyBorder="1" applyAlignment="1" applyProtection="1">
      <alignment horizontal="center" vertical="center" shrinkToFit="1"/>
      <protection locked="0"/>
    </xf>
    <xf numFmtId="0" fontId="30" fillId="2" borderId="2" xfId="0" applyFont="1" applyFill="1" applyBorder="1" applyAlignment="1" applyProtection="1">
      <alignment horizontal="center" vertical="center" shrinkToFit="1"/>
      <protection locked="0"/>
    </xf>
    <xf numFmtId="0" fontId="30" fillId="2" borderId="3" xfId="0" applyFont="1" applyFill="1" applyBorder="1" applyAlignment="1" applyProtection="1">
      <alignment horizontal="center" vertical="center" shrinkToFit="1"/>
      <protection locked="0"/>
    </xf>
    <xf numFmtId="0" fontId="29" fillId="2" borderId="1" xfId="0" applyFont="1" applyFill="1" applyBorder="1" applyAlignment="1">
      <alignment horizontal="center" shrinkToFit="1"/>
    </xf>
    <xf numFmtId="0" fontId="29" fillId="2" borderId="2" xfId="0" applyFont="1" applyFill="1" applyBorder="1" applyAlignment="1">
      <alignment horizontal="center" shrinkToFit="1"/>
    </xf>
    <xf numFmtId="0" fontId="29" fillId="2" borderId="3" xfId="0" applyFont="1" applyFill="1" applyBorder="1" applyAlignment="1">
      <alignment horizontal="center" shrinkToFit="1"/>
    </xf>
    <xf numFmtId="0" fontId="29" fillId="2" borderId="8"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8" xfId="0" applyFont="1" applyFill="1" applyBorder="1" applyAlignment="1">
      <alignment horizontal="center" vertical="top" shrinkToFit="1"/>
    </xf>
    <xf numFmtId="0" fontId="29" fillId="2" borderId="9" xfId="0" applyFont="1" applyFill="1" applyBorder="1" applyAlignment="1">
      <alignment horizontal="center" vertical="top" shrinkToFit="1"/>
    </xf>
    <xf numFmtId="0" fontId="29" fillId="2" borderId="10" xfId="0" applyFont="1" applyFill="1" applyBorder="1" applyAlignment="1">
      <alignment horizontal="center" vertical="top" shrinkToFit="1"/>
    </xf>
    <xf numFmtId="0" fontId="29" fillId="2" borderId="2" xfId="0" applyFont="1" applyFill="1" applyBorder="1" applyAlignment="1">
      <alignment horizontal="distributed" vertical="center"/>
    </xf>
    <xf numFmtId="0" fontId="29" fillId="2" borderId="0" xfId="0" applyFont="1" applyFill="1" applyAlignment="1">
      <alignment horizontal="distributed" vertical="center"/>
    </xf>
    <xf numFmtId="0" fontId="29" fillId="2" borderId="0" xfId="0" applyFont="1" applyFill="1" applyAlignment="1">
      <alignment horizontal="left"/>
    </xf>
    <xf numFmtId="0" fontId="29" fillId="2" borderId="0" xfId="0" applyFont="1" applyFill="1" applyAlignment="1">
      <alignment horizontal="left" vertical="top" wrapText="1"/>
    </xf>
    <xf numFmtId="0" fontId="29" fillId="2" borderId="0" xfId="0" applyFont="1" applyFill="1" applyAlignment="1">
      <alignment horizontal="left" wrapText="1"/>
    </xf>
    <xf numFmtId="0" fontId="29" fillId="2" borderId="1" xfId="0" applyFont="1" applyFill="1" applyBorder="1" applyAlignment="1">
      <alignment horizontal="center"/>
    </xf>
    <xf numFmtId="0" fontId="29" fillId="2" borderId="2" xfId="0" applyFont="1" applyFill="1" applyBorder="1" applyAlignment="1">
      <alignment horizontal="center"/>
    </xf>
    <xf numFmtId="0" fontId="29" fillId="2" borderId="3" xfId="0" applyFont="1" applyFill="1" applyBorder="1" applyAlignment="1">
      <alignment horizontal="center"/>
    </xf>
    <xf numFmtId="0" fontId="29" fillId="2" borderId="8" xfId="0" applyFont="1" applyFill="1" applyBorder="1" applyAlignment="1">
      <alignment horizontal="center" vertical="top" wrapText="1"/>
    </xf>
    <xf numFmtId="0" fontId="29" fillId="2" borderId="9" xfId="0" applyFont="1" applyFill="1" applyBorder="1" applyAlignment="1">
      <alignment horizontal="center" vertical="top" wrapText="1"/>
    </xf>
    <xf numFmtId="0" fontId="29" fillId="2" borderId="10" xfId="0" applyFont="1" applyFill="1" applyBorder="1" applyAlignment="1">
      <alignment horizontal="center" vertical="top" wrapText="1"/>
    </xf>
    <xf numFmtId="0" fontId="29" fillId="2" borderId="5" xfId="0" applyFont="1" applyFill="1" applyBorder="1" applyAlignment="1">
      <alignment horizontal="center" shrinkToFit="1"/>
    </xf>
    <xf numFmtId="0" fontId="29" fillId="2" borderId="0" xfId="0" applyFont="1" applyFill="1" applyAlignment="1">
      <alignment horizontal="center" shrinkToFit="1"/>
    </xf>
    <xf numFmtId="0" fontId="29" fillId="2" borderId="6" xfId="0" applyFont="1" applyFill="1" applyBorder="1" applyAlignment="1">
      <alignment horizontal="center" shrinkToFit="1"/>
    </xf>
    <xf numFmtId="0" fontId="53" fillId="2" borderId="1" xfId="0" applyFont="1" applyFill="1" applyBorder="1" applyAlignment="1" applyProtection="1">
      <alignment horizontal="center" vertical="center" shrinkToFit="1"/>
      <protection locked="0"/>
    </xf>
    <xf numFmtId="0" fontId="53" fillId="2" borderId="2" xfId="0" applyFont="1" applyFill="1" applyBorder="1" applyAlignment="1" applyProtection="1">
      <alignment horizontal="center" vertical="center" shrinkToFit="1"/>
      <protection locked="0"/>
    </xf>
    <xf numFmtId="0" fontId="53" fillId="2" borderId="3" xfId="0" applyFont="1" applyFill="1" applyBorder="1" applyAlignment="1" applyProtection="1">
      <alignment horizontal="center" vertical="center" shrinkToFit="1"/>
      <protection locked="0"/>
    </xf>
    <xf numFmtId="0" fontId="53" fillId="2" borderId="8" xfId="0" applyFont="1" applyFill="1" applyBorder="1" applyAlignment="1" applyProtection="1">
      <alignment horizontal="center" vertical="center" shrinkToFit="1"/>
      <protection locked="0"/>
    </xf>
    <xf numFmtId="0" fontId="53" fillId="2" borderId="9" xfId="0" applyFont="1" applyFill="1" applyBorder="1" applyAlignment="1" applyProtection="1">
      <alignment horizontal="center" vertical="center" shrinkToFit="1"/>
      <protection locked="0"/>
    </xf>
    <xf numFmtId="0" fontId="53" fillId="2" borderId="10" xfId="0" applyFont="1" applyFill="1" applyBorder="1" applyAlignment="1" applyProtection="1">
      <alignment horizontal="center" vertical="center" shrinkToFit="1"/>
      <protection locked="0"/>
    </xf>
    <xf numFmtId="0" fontId="29" fillId="2" borderId="8" xfId="0" applyFont="1" applyFill="1" applyBorder="1" applyAlignment="1">
      <alignment horizontal="center" vertical="top"/>
    </xf>
    <xf numFmtId="0" fontId="29" fillId="2" borderId="9" xfId="0" applyFont="1" applyFill="1" applyBorder="1" applyAlignment="1">
      <alignment horizontal="center" vertical="top"/>
    </xf>
    <xf numFmtId="0" fontId="29" fillId="2" borderId="10" xfId="0" applyFont="1" applyFill="1" applyBorder="1" applyAlignment="1">
      <alignment horizontal="center" vertical="top"/>
    </xf>
    <xf numFmtId="0" fontId="30" fillId="2" borderId="1" xfId="0" applyFont="1" applyFill="1" applyBorder="1" applyAlignment="1">
      <alignment horizontal="center" vertical="center" shrinkToFit="1"/>
    </xf>
    <xf numFmtId="0" fontId="30" fillId="2" borderId="2" xfId="0" applyFont="1" applyFill="1" applyBorder="1" applyAlignment="1">
      <alignment horizontal="center" vertical="center" shrinkToFit="1"/>
    </xf>
    <xf numFmtId="0" fontId="30" fillId="2" borderId="3" xfId="0" applyFont="1" applyFill="1" applyBorder="1" applyAlignment="1">
      <alignment horizontal="center" vertical="center" shrinkToFit="1"/>
    </xf>
    <xf numFmtId="0" fontId="30" fillId="2" borderId="8" xfId="0" applyFont="1" applyFill="1" applyBorder="1" applyAlignment="1">
      <alignment horizontal="center" vertical="center" shrinkToFit="1"/>
    </xf>
    <xf numFmtId="0" fontId="30" fillId="2" borderId="9" xfId="0" applyFont="1" applyFill="1" applyBorder="1" applyAlignment="1">
      <alignment horizontal="center" vertical="center" shrinkToFit="1"/>
    </xf>
    <xf numFmtId="0" fontId="30" fillId="2" borderId="10" xfId="0" applyFont="1" applyFill="1" applyBorder="1" applyAlignment="1">
      <alignment horizontal="center" vertical="center" shrinkToFit="1"/>
    </xf>
    <xf numFmtId="0" fontId="58" fillId="2" borderId="8" xfId="0" applyFont="1" applyFill="1" applyBorder="1" applyAlignment="1">
      <alignment horizontal="center" vertical="top" shrinkToFit="1"/>
    </xf>
    <xf numFmtId="0" fontId="58" fillId="2" borderId="9" xfId="0" applyFont="1" applyFill="1" applyBorder="1" applyAlignment="1">
      <alignment horizontal="center" vertical="top" shrinkToFit="1"/>
    </xf>
    <xf numFmtId="0" fontId="58" fillId="2" borderId="10" xfId="0" applyFont="1" applyFill="1" applyBorder="1" applyAlignment="1">
      <alignment horizontal="center" vertical="top" shrinkToFit="1"/>
    </xf>
    <xf numFmtId="0" fontId="56" fillId="2" borderId="1" xfId="0" applyFont="1" applyFill="1" applyBorder="1" applyAlignment="1">
      <alignment horizontal="left" vertical="center" shrinkToFit="1"/>
    </xf>
    <xf numFmtId="0" fontId="56" fillId="2" borderId="2" xfId="0" applyFont="1" applyFill="1" applyBorder="1" applyAlignment="1">
      <alignment horizontal="left" vertical="center" shrinkToFit="1"/>
    </xf>
    <xf numFmtId="0" fontId="56" fillId="2" borderId="3" xfId="0" applyFont="1" applyFill="1" applyBorder="1" applyAlignment="1">
      <alignment horizontal="left" vertical="center" shrinkToFit="1"/>
    </xf>
    <xf numFmtId="0" fontId="56" fillId="2" borderId="8" xfId="0" applyFont="1" applyFill="1" applyBorder="1" applyAlignment="1">
      <alignment horizontal="left" vertical="center" shrinkToFit="1"/>
    </xf>
    <xf numFmtId="0" fontId="56" fillId="2" borderId="9" xfId="0" applyFont="1" applyFill="1" applyBorder="1" applyAlignment="1">
      <alignment horizontal="left" vertical="center" shrinkToFit="1"/>
    </xf>
    <xf numFmtId="0" fontId="56" fillId="2" borderId="10" xfId="0" applyFont="1" applyFill="1" applyBorder="1" applyAlignment="1">
      <alignment horizontal="left" vertical="center" shrinkToFit="1"/>
    </xf>
    <xf numFmtId="0" fontId="57" fillId="2" borderId="1" xfId="0" applyFont="1" applyFill="1" applyBorder="1" applyAlignment="1">
      <alignment horizontal="center" vertical="center" shrinkToFit="1"/>
    </xf>
    <xf numFmtId="0" fontId="57" fillId="2" borderId="2" xfId="0" applyFont="1" applyFill="1" applyBorder="1" applyAlignment="1">
      <alignment horizontal="center" vertical="center" shrinkToFit="1"/>
    </xf>
    <xf numFmtId="0" fontId="57" fillId="2" borderId="3" xfId="0" applyFont="1" applyFill="1" applyBorder="1" applyAlignment="1">
      <alignment horizontal="center" vertical="center" shrinkToFit="1"/>
    </xf>
    <xf numFmtId="0" fontId="57" fillId="2" borderId="8" xfId="0" applyFont="1" applyFill="1" applyBorder="1" applyAlignment="1">
      <alignment horizontal="center" vertical="center" shrinkToFit="1"/>
    </xf>
    <xf numFmtId="0" fontId="57" fillId="2" borderId="9" xfId="0" applyFont="1" applyFill="1" applyBorder="1" applyAlignment="1">
      <alignment horizontal="center" vertical="center" shrinkToFit="1"/>
    </xf>
    <xf numFmtId="0" fontId="57" fillId="2" borderId="10" xfId="0" applyFont="1" applyFill="1" applyBorder="1" applyAlignment="1">
      <alignment horizontal="center" vertical="center" shrinkToFit="1"/>
    </xf>
    <xf numFmtId="0" fontId="30" fillId="2" borderId="5" xfId="0" applyFont="1" applyFill="1" applyBorder="1" applyAlignment="1" applyProtection="1">
      <alignment horizontal="left" vertical="center" shrinkToFit="1"/>
      <protection locked="0"/>
    </xf>
    <xf numFmtId="0" fontId="30" fillId="2" borderId="0" xfId="0" applyFont="1" applyFill="1" applyAlignment="1" applyProtection="1">
      <alignment horizontal="left" vertical="center" shrinkToFit="1"/>
      <protection locked="0"/>
    </xf>
    <xf numFmtId="0" fontId="30" fillId="2" borderId="6" xfId="0" applyFont="1" applyFill="1" applyBorder="1" applyAlignment="1" applyProtection="1">
      <alignment horizontal="left" vertical="center" shrinkToFit="1"/>
      <protection locked="0"/>
    </xf>
    <xf numFmtId="0" fontId="29" fillId="2" borderId="1"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14" fontId="54" fillId="12" borderId="14" xfId="0" applyNumberFormat="1" applyFont="1" applyFill="1" applyBorder="1" applyAlignment="1">
      <alignment horizontal="center" vertical="center"/>
    </xf>
    <xf numFmtId="0" fontId="54" fillId="12" borderId="14" xfId="0" applyFont="1" applyFill="1" applyBorder="1" applyAlignment="1">
      <alignment horizontal="left" vertical="center"/>
    </xf>
    <xf numFmtId="0" fontId="30" fillId="12" borderId="15" xfId="0" applyFont="1" applyFill="1" applyBorder="1" applyAlignment="1">
      <alignment horizontal="left" vertical="center"/>
    </xf>
    <xf numFmtId="0" fontId="30" fillId="12" borderId="12" xfId="0" applyFont="1" applyFill="1" applyBorder="1" applyAlignment="1">
      <alignment horizontal="left" vertical="center"/>
    </xf>
    <xf numFmtId="0" fontId="30" fillId="12" borderId="16" xfId="0" applyFont="1" applyFill="1" applyBorder="1" applyAlignment="1">
      <alignment horizontal="left" vertical="center"/>
    </xf>
    <xf numFmtId="0" fontId="53" fillId="12" borderId="15" xfId="0" applyFont="1" applyFill="1" applyBorder="1" applyAlignment="1" applyProtection="1">
      <alignment vertical="center"/>
      <protection locked="0"/>
    </xf>
    <xf numFmtId="0" fontId="53" fillId="12" borderId="12" xfId="0" applyFont="1" applyFill="1" applyBorder="1" applyAlignment="1" applyProtection="1">
      <alignment vertical="center"/>
      <protection locked="0"/>
    </xf>
    <xf numFmtId="0" fontId="53" fillId="12" borderId="16" xfId="0" applyFont="1" applyFill="1" applyBorder="1" applyAlignment="1" applyProtection="1">
      <alignment vertical="center"/>
      <protection locked="0"/>
    </xf>
    <xf numFmtId="0" fontId="42" fillId="2" borderId="8" xfId="0" applyFont="1" applyFill="1" applyBorder="1" applyAlignment="1">
      <alignment horizontal="center" vertical="top" wrapText="1"/>
    </xf>
    <xf numFmtId="0" fontId="42" fillId="2" borderId="9" xfId="0" applyFont="1" applyFill="1" applyBorder="1" applyAlignment="1">
      <alignment horizontal="center" vertical="top" wrapText="1"/>
    </xf>
    <xf numFmtId="0" fontId="42" fillId="2" borderId="10" xfId="0" applyFont="1" applyFill="1" applyBorder="1" applyAlignment="1">
      <alignment horizontal="center" vertical="top" wrapText="1"/>
    </xf>
    <xf numFmtId="0" fontId="42" fillId="2" borderId="8" xfId="0" applyFont="1" applyFill="1" applyBorder="1" applyAlignment="1">
      <alignment horizontal="center" vertical="top" shrinkToFit="1"/>
    </xf>
    <xf numFmtId="0" fontId="42" fillId="2" borderId="9" xfId="0" applyFont="1" applyFill="1" applyBorder="1" applyAlignment="1">
      <alignment horizontal="center" vertical="top" shrinkToFit="1"/>
    </xf>
    <xf numFmtId="0" fontId="42" fillId="2" borderId="10" xfId="0" applyFont="1" applyFill="1" applyBorder="1" applyAlignment="1">
      <alignment horizontal="center" vertical="top" shrinkToFit="1"/>
    </xf>
    <xf numFmtId="0" fontId="53" fillId="2" borderId="1" xfId="0" applyFont="1" applyFill="1" applyBorder="1" applyAlignment="1" applyProtection="1">
      <alignment horizontal="left" vertical="center" shrinkToFit="1"/>
      <protection locked="0"/>
    </xf>
    <xf numFmtId="0" fontId="53" fillId="2" borderId="2" xfId="0" applyFont="1" applyFill="1" applyBorder="1" applyAlignment="1" applyProtection="1">
      <alignment horizontal="left" vertical="center" shrinkToFit="1"/>
      <protection locked="0"/>
    </xf>
    <xf numFmtId="0" fontId="53" fillId="2" borderId="3" xfId="0" applyFont="1" applyFill="1" applyBorder="1" applyAlignment="1" applyProtection="1">
      <alignment horizontal="left" vertical="center" shrinkToFit="1"/>
      <protection locked="0"/>
    </xf>
    <xf numFmtId="0" fontId="53" fillId="2" borderId="8" xfId="0" applyFont="1" applyFill="1" applyBorder="1" applyAlignment="1" applyProtection="1">
      <alignment horizontal="left" vertical="center" shrinkToFit="1"/>
      <protection locked="0"/>
    </xf>
    <xf numFmtId="0" fontId="53" fillId="2" borderId="9" xfId="0" applyFont="1" applyFill="1" applyBorder="1" applyAlignment="1" applyProtection="1">
      <alignment horizontal="left" vertical="center" shrinkToFit="1"/>
      <protection locked="0"/>
    </xf>
    <xf numFmtId="0" fontId="53" fillId="2" borderId="10" xfId="0" applyFont="1" applyFill="1" applyBorder="1" applyAlignment="1" applyProtection="1">
      <alignment horizontal="left" vertical="center" shrinkToFit="1"/>
      <protection locked="0"/>
    </xf>
    <xf numFmtId="14" fontId="30" fillId="2" borderId="1" xfId="0" applyNumberFormat="1" applyFont="1" applyFill="1" applyBorder="1" applyAlignment="1" applyProtection="1">
      <alignment horizontal="center" vertical="center" shrinkToFit="1"/>
      <protection locked="0"/>
    </xf>
    <xf numFmtId="14" fontId="30" fillId="2" borderId="2" xfId="0" applyNumberFormat="1" applyFont="1" applyFill="1" applyBorder="1" applyAlignment="1" applyProtection="1">
      <alignment horizontal="center" vertical="center" shrinkToFit="1"/>
      <protection locked="0"/>
    </xf>
    <xf numFmtId="14" fontId="30" fillId="2" borderId="3" xfId="0" applyNumberFormat="1" applyFont="1" applyFill="1" applyBorder="1" applyAlignment="1" applyProtection="1">
      <alignment horizontal="center" vertical="center" shrinkToFit="1"/>
      <protection locked="0"/>
    </xf>
    <xf numFmtId="14" fontId="30" fillId="2" borderId="8" xfId="0" applyNumberFormat="1" applyFont="1" applyFill="1" applyBorder="1" applyAlignment="1" applyProtection="1">
      <alignment horizontal="center" vertical="center" shrinkToFit="1"/>
      <protection locked="0"/>
    </xf>
    <xf numFmtId="14" fontId="30" fillId="2" borderId="9" xfId="0" applyNumberFormat="1" applyFont="1" applyFill="1" applyBorder="1" applyAlignment="1" applyProtection="1">
      <alignment horizontal="center" vertical="center" shrinkToFit="1"/>
      <protection locked="0"/>
    </xf>
    <xf numFmtId="14" fontId="30" fillId="2" borderId="10" xfId="0" applyNumberFormat="1" applyFont="1" applyFill="1" applyBorder="1" applyAlignment="1" applyProtection="1">
      <alignment horizontal="center" vertical="center" shrinkToFit="1"/>
      <protection locked="0"/>
    </xf>
    <xf numFmtId="0" fontId="53" fillId="2" borderId="1" xfId="0" applyFont="1" applyFill="1" applyBorder="1" applyAlignment="1">
      <alignment horizontal="left" vertical="center"/>
    </xf>
    <xf numFmtId="0" fontId="53" fillId="2" borderId="2" xfId="0" applyFont="1" applyFill="1" applyBorder="1" applyAlignment="1">
      <alignment horizontal="left" vertical="center"/>
    </xf>
    <xf numFmtId="0" fontId="53" fillId="2" borderId="3" xfId="0" applyFont="1" applyFill="1" applyBorder="1" applyAlignment="1">
      <alignment horizontal="left" vertical="center"/>
    </xf>
    <xf numFmtId="0" fontId="53" fillId="2" borderId="5" xfId="0" applyFont="1" applyFill="1" applyBorder="1" applyAlignment="1">
      <alignment horizontal="left" vertical="center"/>
    </xf>
    <xf numFmtId="0" fontId="53" fillId="2" borderId="0" xfId="0" applyFont="1" applyFill="1" applyBorder="1" applyAlignment="1">
      <alignment horizontal="left" vertical="center"/>
    </xf>
    <xf numFmtId="0" fontId="53" fillId="2" borderId="0" xfId="0" applyFont="1" applyFill="1" applyAlignment="1">
      <alignment horizontal="left" vertical="center"/>
    </xf>
    <xf numFmtId="0" fontId="53" fillId="2" borderId="9" xfId="0" applyFont="1" applyFill="1" applyBorder="1" applyAlignment="1">
      <alignment horizontal="left" vertical="center"/>
    </xf>
    <xf numFmtId="0" fontId="53" fillId="2" borderId="10" xfId="0" applyFont="1" applyFill="1" applyBorder="1" applyAlignment="1">
      <alignment horizontal="left" vertical="center"/>
    </xf>
    <xf numFmtId="0" fontId="30" fillId="0" borderId="1" xfId="0" applyFont="1" applyFill="1" applyBorder="1" applyAlignment="1" applyProtection="1">
      <alignment horizontal="center" vertical="center" wrapText="1" shrinkToFit="1"/>
      <protection locked="0"/>
    </xf>
    <xf numFmtId="0" fontId="30" fillId="0" borderId="2" xfId="0" applyFont="1" applyFill="1" applyBorder="1" applyAlignment="1" applyProtection="1">
      <alignment horizontal="center" vertical="center" wrapText="1" shrinkToFit="1"/>
      <protection locked="0"/>
    </xf>
    <xf numFmtId="0" fontId="30" fillId="0" borderId="8" xfId="0" applyFont="1" applyFill="1" applyBorder="1" applyAlignment="1" applyProtection="1">
      <alignment horizontal="center" vertical="center" wrapText="1" shrinkToFit="1"/>
      <protection locked="0"/>
    </xf>
    <xf numFmtId="0" fontId="30" fillId="0" borderId="9" xfId="0" applyFont="1" applyFill="1" applyBorder="1" applyAlignment="1" applyProtection="1">
      <alignment horizontal="center" vertical="center" wrapText="1" shrinkToFit="1"/>
      <protection locked="0"/>
    </xf>
    <xf numFmtId="0" fontId="30" fillId="2" borderId="14" xfId="0" applyNumberFormat="1" applyFont="1" applyFill="1" applyBorder="1" applyAlignment="1" applyProtection="1">
      <alignment horizontal="center" vertical="center"/>
      <protection locked="0"/>
    </xf>
    <xf numFmtId="0" fontId="29" fillId="2" borderId="14" xfId="0" applyFont="1" applyFill="1" applyBorder="1" applyAlignment="1" applyProtection="1">
      <alignment horizontal="center" vertical="center" wrapText="1" shrinkToFit="1"/>
      <protection locked="0"/>
    </xf>
    <xf numFmtId="0" fontId="29" fillId="0" borderId="8" xfId="0" applyFont="1" applyFill="1" applyBorder="1" applyAlignment="1">
      <alignment horizontal="left" vertical="center" shrinkToFit="1"/>
    </xf>
    <xf numFmtId="0" fontId="29" fillId="0" borderId="9" xfId="0" applyFont="1" applyFill="1" applyBorder="1" applyAlignment="1">
      <alignment horizontal="left" vertical="center" shrinkToFit="1"/>
    </xf>
    <xf numFmtId="0" fontId="29" fillId="0" borderId="10" xfId="0" applyFont="1" applyFill="1" applyBorder="1" applyAlignment="1">
      <alignment horizontal="left" vertical="center" shrinkToFit="1"/>
    </xf>
    <xf numFmtId="0" fontId="29" fillId="2" borderId="1" xfId="0" applyFont="1" applyFill="1" applyBorder="1" applyAlignment="1">
      <alignment horizontal="center" vertical="top" wrapText="1"/>
    </xf>
    <xf numFmtId="0" fontId="29" fillId="2" borderId="2" xfId="0" applyFont="1" applyFill="1" applyBorder="1" applyAlignment="1">
      <alignment horizontal="center" vertical="top" wrapText="1"/>
    </xf>
    <xf numFmtId="0" fontId="29" fillId="2" borderId="3" xfId="0" applyFont="1" applyFill="1" applyBorder="1" applyAlignment="1">
      <alignment horizontal="center" vertical="top" wrapText="1"/>
    </xf>
    <xf numFmtId="0" fontId="29" fillId="2" borderId="5" xfId="0" applyFont="1" applyFill="1" applyBorder="1" applyAlignment="1">
      <alignment horizontal="center" vertical="top" wrapText="1"/>
    </xf>
    <xf numFmtId="0" fontId="29" fillId="2" borderId="0" xfId="0" applyFont="1" applyFill="1" applyBorder="1" applyAlignment="1">
      <alignment horizontal="center" vertical="top" wrapText="1"/>
    </xf>
    <xf numFmtId="0" fontId="29" fillId="2" borderId="6" xfId="0" applyFont="1" applyFill="1" applyBorder="1" applyAlignment="1">
      <alignment horizontal="center" vertical="top" wrapText="1"/>
    </xf>
    <xf numFmtId="0" fontId="29" fillId="2" borderId="14" xfId="0" applyFont="1" applyFill="1" applyBorder="1" applyAlignment="1">
      <alignment horizontal="center" vertical="top" wrapText="1"/>
    </xf>
    <xf numFmtId="0" fontId="29" fillId="2" borderId="1" xfId="0" applyFont="1" applyFill="1" applyBorder="1" applyAlignment="1" applyProtection="1">
      <alignment horizontal="center" vertical="center" wrapText="1" shrinkToFit="1"/>
      <protection locked="0"/>
    </xf>
    <xf numFmtId="0" fontId="29" fillId="2" borderId="2" xfId="0" applyFont="1" applyFill="1" applyBorder="1" applyAlignment="1" applyProtection="1">
      <alignment horizontal="center" vertical="center" shrinkToFit="1"/>
      <protection locked="0"/>
    </xf>
    <xf numFmtId="0" fontId="29" fillId="2" borderId="3" xfId="0" applyFont="1" applyFill="1" applyBorder="1" applyAlignment="1" applyProtection="1">
      <alignment horizontal="center" vertical="center" shrinkToFit="1"/>
      <protection locked="0"/>
    </xf>
    <xf numFmtId="0" fontId="29" fillId="2" borderId="8" xfId="0" applyFont="1" applyFill="1" applyBorder="1" applyAlignment="1" applyProtection="1">
      <alignment horizontal="center" vertical="center" shrinkToFit="1"/>
      <protection locked="0"/>
    </xf>
    <xf numFmtId="0" fontId="29" fillId="2" borderId="9" xfId="0" applyFont="1" applyFill="1" applyBorder="1" applyAlignment="1" applyProtection="1">
      <alignment horizontal="center" vertical="center" shrinkToFit="1"/>
      <protection locked="0"/>
    </xf>
    <xf numFmtId="0" fontId="29" fillId="2" borderId="10" xfId="0" applyFont="1" applyFill="1" applyBorder="1" applyAlignment="1" applyProtection="1">
      <alignment horizontal="center" vertical="center" shrinkToFit="1"/>
      <protection locked="0"/>
    </xf>
    <xf numFmtId="0" fontId="29" fillId="2" borderId="3" xfId="0" applyFont="1" applyFill="1" applyBorder="1" applyAlignment="1">
      <alignment horizontal="left" vertical="center"/>
    </xf>
    <xf numFmtId="0" fontId="29" fillId="2" borderId="4" xfId="0" applyFont="1" applyFill="1" applyBorder="1" applyAlignment="1">
      <alignment horizontal="left" vertical="center"/>
    </xf>
    <xf numFmtId="0" fontId="26" fillId="2" borderId="2" xfId="0" applyFont="1" applyFill="1" applyBorder="1" applyAlignment="1">
      <alignment vertical="center"/>
    </xf>
    <xf numFmtId="0" fontId="26" fillId="2" borderId="3" xfId="0" applyFont="1" applyFill="1" applyBorder="1" applyAlignment="1">
      <alignment vertical="center"/>
    </xf>
    <xf numFmtId="0" fontId="26" fillId="2" borderId="5" xfId="0" applyFont="1" applyFill="1" applyBorder="1" applyAlignment="1">
      <alignment vertical="center"/>
    </xf>
    <xf numFmtId="0" fontId="26" fillId="2" borderId="0" xfId="0" applyFont="1" applyFill="1" applyAlignment="1">
      <alignment vertical="center"/>
    </xf>
    <xf numFmtId="0" fontId="26" fillId="2" borderId="6" xfId="0" applyFont="1" applyFill="1" applyBorder="1" applyAlignment="1">
      <alignment vertical="center"/>
    </xf>
    <xf numFmtId="0" fontId="29" fillId="2" borderId="0" xfId="0" applyFont="1" applyFill="1" applyAlignment="1">
      <alignment horizontal="center" vertical="top" wrapText="1"/>
    </xf>
    <xf numFmtId="0" fontId="30" fillId="2" borderId="1"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8" xfId="0" applyFont="1" applyFill="1" applyBorder="1" applyAlignment="1" applyProtection="1">
      <alignment horizontal="center" vertical="center" wrapText="1"/>
      <protection locked="0"/>
    </xf>
    <xf numFmtId="0" fontId="30" fillId="2" borderId="9" xfId="0" applyFont="1" applyFill="1" applyBorder="1" applyAlignment="1" applyProtection="1">
      <alignment horizontal="center" vertical="center" wrapText="1"/>
      <protection locked="0"/>
    </xf>
    <xf numFmtId="0" fontId="30" fillId="2" borderId="10" xfId="0" applyFont="1" applyFill="1" applyBorder="1" applyAlignment="1" applyProtection="1">
      <alignment horizontal="center" vertical="center" wrapText="1"/>
      <protection locked="0"/>
    </xf>
    <xf numFmtId="0" fontId="29" fillId="2" borderId="7" xfId="0" applyFont="1" applyFill="1" applyBorder="1" applyAlignment="1">
      <alignment horizontal="center"/>
    </xf>
    <xf numFmtId="0" fontId="30" fillId="2" borderId="2"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0" xfId="0" applyFont="1" applyFill="1" applyBorder="1" applyAlignment="1" applyProtection="1">
      <alignment horizontal="center" vertical="center"/>
      <protection locked="0"/>
    </xf>
    <xf numFmtId="0" fontId="42" fillId="2" borderId="8" xfId="0" applyFont="1" applyFill="1" applyBorder="1" applyAlignment="1">
      <alignment horizontal="center" vertical="top"/>
    </xf>
    <xf numFmtId="0" fontId="42" fillId="2" borderId="9" xfId="0" applyFont="1" applyFill="1" applyBorder="1" applyAlignment="1">
      <alignment horizontal="center" vertical="top"/>
    </xf>
    <xf numFmtId="0" fontId="42" fillId="2" borderId="10" xfId="0" applyFont="1" applyFill="1" applyBorder="1" applyAlignment="1">
      <alignment horizontal="center" vertical="top"/>
    </xf>
    <xf numFmtId="0" fontId="29" fillId="2" borderId="7" xfId="0" applyFont="1" applyFill="1" applyBorder="1" applyAlignment="1">
      <alignment horizontal="center" vertical="top"/>
    </xf>
    <xf numFmtId="0" fontId="34" fillId="0" borderId="0" xfId="0" applyFont="1" applyAlignment="1">
      <alignment horizontal="right" vertical="center"/>
    </xf>
    <xf numFmtId="0" fontId="29" fillId="2" borderId="2" xfId="0" applyFont="1" applyFill="1" applyBorder="1" applyAlignment="1" applyProtection="1">
      <alignment horizontal="center" vertical="center" wrapText="1" shrinkToFit="1"/>
      <protection locked="0"/>
    </xf>
    <xf numFmtId="0" fontId="29" fillId="2" borderId="3" xfId="0" applyFont="1" applyFill="1" applyBorder="1" applyAlignment="1" applyProtection="1">
      <alignment horizontal="center" vertical="center" wrapText="1" shrinkToFit="1"/>
      <protection locked="0"/>
    </xf>
    <xf numFmtId="0" fontId="29" fillId="2" borderId="9" xfId="0" applyFont="1" applyFill="1" applyBorder="1" applyAlignment="1" applyProtection="1">
      <alignment horizontal="center" vertical="center" wrapText="1" shrinkToFit="1"/>
      <protection locked="0"/>
    </xf>
    <xf numFmtId="0" fontId="29" fillId="2" borderId="10" xfId="0" applyFont="1" applyFill="1" applyBorder="1" applyAlignment="1" applyProtection="1">
      <alignment horizontal="center" vertical="center" wrapText="1" shrinkToFit="1"/>
      <protection locked="0"/>
    </xf>
    <xf numFmtId="0" fontId="26" fillId="3" borderId="4"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protection locked="0"/>
    </xf>
    <xf numFmtId="0" fontId="26" fillId="3" borderId="7" xfId="0" applyFont="1" applyFill="1" applyBorder="1" applyAlignment="1" applyProtection="1">
      <alignment horizontal="center" vertical="center"/>
      <protection locked="0"/>
    </xf>
    <xf numFmtId="0" fontId="26" fillId="3" borderId="11" xfId="0" applyFont="1" applyFill="1" applyBorder="1" applyAlignment="1" applyProtection="1">
      <alignment horizontal="center" vertical="center"/>
      <protection locked="0"/>
    </xf>
    <xf numFmtId="0" fontId="52" fillId="2" borderId="5" xfId="0" applyFont="1" applyFill="1" applyBorder="1" applyAlignment="1" applyProtection="1">
      <alignment horizontal="left" vertical="center" indent="1" shrinkToFit="1"/>
      <protection locked="0"/>
    </xf>
    <xf numFmtId="0" fontId="52" fillId="2" borderId="0" xfId="0" applyFont="1" applyFill="1" applyBorder="1" applyAlignment="1" applyProtection="1">
      <alignment horizontal="left" vertical="center" indent="1" shrinkToFit="1"/>
      <protection locked="0"/>
    </xf>
    <xf numFmtId="0" fontId="52" fillId="2" borderId="8" xfId="0" applyFont="1" applyFill="1" applyBorder="1" applyAlignment="1" applyProtection="1">
      <alignment horizontal="left" vertical="center" indent="1" shrinkToFit="1"/>
      <protection locked="0"/>
    </xf>
    <xf numFmtId="0" fontId="52" fillId="2" borderId="9" xfId="0" applyFont="1" applyFill="1" applyBorder="1" applyAlignment="1" applyProtection="1">
      <alignment horizontal="left" vertical="center" indent="1" shrinkToFit="1"/>
      <protection locked="0"/>
    </xf>
    <xf numFmtId="0" fontId="52" fillId="2" borderId="6" xfId="0" applyFont="1" applyFill="1" applyBorder="1" applyAlignment="1" applyProtection="1">
      <alignment horizontal="left" vertical="center" indent="1" shrinkToFit="1"/>
      <protection locked="0"/>
    </xf>
    <xf numFmtId="0" fontId="52" fillId="2" borderId="7" xfId="0" applyFont="1" applyFill="1" applyBorder="1" applyAlignment="1" applyProtection="1">
      <alignment horizontal="left" vertical="center" indent="1" shrinkToFit="1"/>
      <protection locked="0"/>
    </xf>
    <xf numFmtId="0" fontId="52" fillId="2" borderId="10" xfId="0" applyFont="1" applyFill="1" applyBorder="1" applyAlignment="1" applyProtection="1">
      <alignment horizontal="left" vertical="center" indent="1" shrinkToFit="1"/>
      <protection locked="0"/>
    </xf>
    <xf numFmtId="0" fontId="52" fillId="2" borderId="11" xfId="0" applyFont="1" applyFill="1" applyBorder="1" applyAlignment="1" applyProtection="1">
      <alignment horizontal="left" vertical="center" indent="1" shrinkToFit="1"/>
      <protection locked="0"/>
    </xf>
    <xf numFmtId="0" fontId="26" fillId="2" borderId="8" xfId="0" applyFont="1" applyFill="1" applyBorder="1" applyAlignment="1">
      <alignment vertical="center"/>
    </xf>
    <xf numFmtId="0" fontId="26" fillId="2" borderId="9" xfId="0" applyFont="1" applyFill="1" applyBorder="1" applyAlignment="1">
      <alignment vertical="center"/>
    </xf>
    <xf numFmtId="0" fontId="26" fillId="2" borderId="10" xfId="0" applyFont="1" applyFill="1" applyBorder="1" applyAlignment="1">
      <alignment vertical="center"/>
    </xf>
    <xf numFmtId="0" fontId="42" fillId="2" borderId="1" xfId="0" applyFont="1" applyFill="1" applyBorder="1" applyAlignment="1">
      <alignment horizontal="left" vertical="center"/>
    </xf>
    <xf numFmtId="0" fontId="42" fillId="2" borderId="2" xfId="0" applyFont="1" applyFill="1" applyBorder="1" applyAlignment="1">
      <alignment horizontal="left" vertical="center"/>
    </xf>
    <xf numFmtId="0" fontId="42" fillId="2" borderId="3" xfId="0" applyFont="1" applyFill="1" applyBorder="1" applyAlignment="1">
      <alignment horizontal="left" vertical="center"/>
    </xf>
    <xf numFmtId="0" fontId="41" fillId="0" borderId="0" xfId="0" applyFont="1" applyAlignment="1">
      <alignment horizontal="distributed" vertical="center" wrapText="1" indent="14"/>
    </xf>
    <xf numFmtId="0" fontId="41" fillId="0" borderId="0" xfId="0" applyFont="1" applyAlignment="1">
      <alignment horizontal="distributed" vertical="center" indent="14"/>
    </xf>
    <xf numFmtId="0" fontId="41" fillId="0" borderId="0" xfId="0" applyFont="1" applyAlignment="1">
      <alignment horizontal="center" vertical="center"/>
    </xf>
    <xf numFmtId="0" fontId="28" fillId="0" borderId="0" xfId="0" applyFont="1" applyAlignment="1">
      <alignment horizontal="left" vertical="center"/>
    </xf>
    <xf numFmtId="0" fontId="29" fillId="0" borderId="0" xfId="0" applyFont="1" applyAlignment="1">
      <alignment horizontal="left" vertical="center"/>
    </xf>
    <xf numFmtId="9" fontId="45" fillId="2" borderId="5" xfId="0" applyNumberFormat="1" applyFont="1" applyFill="1" applyBorder="1" applyAlignment="1" applyProtection="1">
      <alignment horizontal="left" vertical="center" indent="1" shrinkToFit="1"/>
      <protection locked="0"/>
    </xf>
    <xf numFmtId="9" fontId="45" fillId="2" borderId="0" xfId="0" applyNumberFormat="1" applyFont="1" applyFill="1" applyBorder="1" applyAlignment="1" applyProtection="1">
      <alignment horizontal="left" vertical="center" indent="1" shrinkToFit="1"/>
      <protection locked="0"/>
    </xf>
    <xf numFmtId="9" fontId="45" fillId="2" borderId="6" xfId="0" applyNumberFormat="1" applyFont="1" applyFill="1" applyBorder="1" applyAlignment="1" applyProtection="1">
      <alignment horizontal="left" vertical="center" indent="1" shrinkToFit="1"/>
      <protection locked="0"/>
    </xf>
    <xf numFmtId="9" fontId="45" fillId="2" borderId="8" xfId="0" applyNumberFormat="1" applyFont="1" applyFill="1" applyBorder="1" applyAlignment="1" applyProtection="1">
      <alignment horizontal="left" vertical="center" indent="1" shrinkToFit="1"/>
      <protection locked="0"/>
    </xf>
    <xf numFmtId="9" fontId="45" fillId="2" borderId="9" xfId="0" applyNumberFormat="1" applyFont="1" applyFill="1" applyBorder="1" applyAlignment="1" applyProtection="1">
      <alignment horizontal="left" vertical="center" indent="1" shrinkToFit="1"/>
      <protection locked="0"/>
    </xf>
    <xf numFmtId="9" fontId="45" fillId="2" borderId="10" xfId="0" applyNumberFormat="1" applyFont="1" applyFill="1" applyBorder="1" applyAlignment="1" applyProtection="1">
      <alignment horizontal="left" vertical="center" indent="1" shrinkToFit="1"/>
      <protection locked="0"/>
    </xf>
    <xf numFmtId="0" fontId="54" fillId="2" borderId="1" xfId="0" applyFont="1" applyFill="1" applyBorder="1" applyAlignment="1" applyProtection="1">
      <alignment horizontal="center" vertical="center" wrapText="1"/>
      <protection locked="0"/>
    </xf>
    <xf numFmtId="0" fontId="54" fillId="2" borderId="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center" vertical="center" wrapText="1"/>
      <protection locked="0"/>
    </xf>
    <xf numFmtId="0" fontId="54" fillId="2" borderId="8" xfId="0" applyFont="1" applyFill="1" applyBorder="1" applyAlignment="1" applyProtection="1">
      <alignment horizontal="center" vertical="center" wrapText="1"/>
      <protection locked="0"/>
    </xf>
    <xf numFmtId="0" fontId="54" fillId="2" borderId="9" xfId="0" applyFont="1" applyFill="1" applyBorder="1" applyAlignment="1" applyProtection="1">
      <alignment horizontal="center" vertical="center" wrapText="1"/>
      <protection locked="0"/>
    </xf>
    <xf numFmtId="0" fontId="54" fillId="2" borderId="10" xfId="0" applyFont="1" applyFill="1" applyBorder="1" applyAlignment="1" applyProtection="1">
      <alignment horizontal="center" vertical="center" wrapText="1"/>
      <protection locked="0"/>
    </xf>
    <xf numFmtId="0" fontId="29" fillId="2" borderId="1" xfId="0" applyFont="1" applyFill="1" applyBorder="1" applyAlignment="1">
      <alignment horizontal="left" vertical="center"/>
    </xf>
    <xf numFmtId="49" fontId="26" fillId="3" borderId="9" xfId="0" applyNumberFormat="1" applyFont="1" applyFill="1" applyBorder="1" applyAlignment="1" applyProtection="1">
      <alignment horizontal="center" vertical="center"/>
      <protection locked="0"/>
    </xf>
    <xf numFmtId="0" fontId="55" fillId="2" borderId="8" xfId="0" applyFont="1" applyFill="1" applyBorder="1" applyAlignment="1">
      <alignment horizontal="center" vertical="top" wrapText="1"/>
    </xf>
    <xf numFmtId="0" fontId="55" fillId="2" borderId="9" xfId="0" applyFont="1" applyFill="1" applyBorder="1" applyAlignment="1">
      <alignment horizontal="center" vertical="top" wrapText="1"/>
    </xf>
    <xf numFmtId="0" fontId="55" fillId="2" borderId="10" xfId="0" applyFont="1" applyFill="1" applyBorder="1" applyAlignment="1">
      <alignment horizontal="center" vertical="top" wrapText="1"/>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14" fillId="3" borderId="0" xfId="0" applyFont="1" applyFill="1" applyAlignment="1">
      <alignment horizontal="center" vertical="center"/>
    </xf>
    <xf numFmtId="0" fontId="14" fillId="3" borderId="13" xfId="0" applyFont="1" applyFill="1" applyBorder="1" applyAlignment="1">
      <alignment horizontal="center" vertical="center"/>
    </xf>
    <xf numFmtId="0" fontId="19" fillId="2" borderId="0" xfId="0" applyFont="1" applyFill="1" applyAlignment="1">
      <alignment horizontal="right"/>
    </xf>
    <xf numFmtId="0" fontId="20" fillId="2" borderId="19" xfId="0" applyFont="1" applyFill="1" applyBorder="1" applyAlignment="1">
      <alignment horizontal="center" wrapText="1"/>
    </xf>
    <xf numFmtId="0" fontId="19" fillId="2" borderId="19" xfId="0" applyFont="1" applyFill="1" applyBorder="1" applyAlignment="1">
      <alignment horizontal="right"/>
    </xf>
    <xf numFmtId="0" fontId="17" fillId="2" borderId="9" xfId="0" applyFont="1" applyFill="1" applyBorder="1" applyAlignment="1">
      <alignment horizontal="center" vertical="center" wrapText="1"/>
    </xf>
    <xf numFmtId="0" fontId="14" fillId="2" borderId="9" xfId="0" applyFont="1" applyFill="1" applyBorder="1" applyAlignment="1">
      <alignment horizontal="center"/>
    </xf>
    <xf numFmtId="0" fontId="32" fillId="0" borderId="0" xfId="0" applyFont="1" applyAlignment="1">
      <alignment horizontal="left" vertical="center" indent="6"/>
    </xf>
    <xf numFmtId="0" fontId="17" fillId="0" borderId="0" xfId="0" applyFont="1" applyAlignment="1">
      <alignment horizontal="center" vertical="center" wrapText="1"/>
    </xf>
    <xf numFmtId="0" fontId="17" fillId="0" borderId="0" xfId="0" applyFont="1" applyAlignment="1">
      <alignment horizontal="center" vertical="center"/>
    </xf>
    <xf numFmtId="0" fontId="18" fillId="0" borderId="9" xfId="0" applyFont="1" applyBorder="1" applyAlignment="1">
      <alignment horizontal="left"/>
    </xf>
    <xf numFmtId="0" fontId="20" fillId="0" borderId="9" xfId="0" applyFont="1" applyBorder="1" applyAlignment="1">
      <alignment horizontal="left"/>
    </xf>
    <xf numFmtId="14" fontId="20" fillId="0" borderId="9" xfId="0" applyNumberFormat="1" applyFont="1" applyBorder="1" applyAlignment="1">
      <alignment horizontal="center"/>
    </xf>
    <xf numFmtId="0" fontId="20" fillId="0" borderId="9" xfId="0" applyFont="1" applyBorder="1" applyAlignment="1">
      <alignment horizontal="left" indent="1"/>
    </xf>
    <xf numFmtId="0" fontId="30" fillId="2" borderId="12" xfId="0" applyFont="1" applyFill="1" applyBorder="1" applyAlignment="1">
      <alignment horizontal="left" vertical="center" indent="1"/>
    </xf>
    <xf numFmtId="0" fontId="30" fillId="2" borderId="9" xfId="0" applyFont="1" applyFill="1" applyBorder="1" applyAlignment="1">
      <alignment horizontal="left" vertical="center" indent="1"/>
    </xf>
    <xf numFmtId="0" fontId="30" fillId="2" borderId="0" xfId="0" applyFont="1" applyFill="1" applyBorder="1" applyAlignment="1">
      <alignment horizontal="left" indent="1"/>
    </xf>
    <xf numFmtId="0" fontId="30" fillId="2" borderId="9" xfId="0" applyFont="1" applyFill="1" applyBorder="1" applyAlignment="1">
      <alignment horizontal="left" indent="1"/>
    </xf>
    <xf numFmtId="0" fontId="30" fillId="2" borderId="1" xfId="0" applyFont="1" applyFill="1" applyBorder="1" applyAlignment="1" applyProtection="1">
      <alignment horizontal="left" vertical="top" wrapText="1"/>
      <protection locked="0"/>
    </xf>
    <xf numFmtId="0" fontId="30" fillId="2" borderId="2" xfId="0" applyFont="1" applyFill="1" applyBorder="1" applyAlignment="1" applyProtection="1">
      <alignment horizontal="left" vertical="top" wrapText="1"/>
      <protection locked="0"/>
    </xf>
    <xf numFmtId="0" fontId="30" fillId="2" borderId="3" xfId="0" applyFont="1" applyFill="1" applyBorder="1" applyAlignment="1" applyProtection="1">
      <alignment horizontal="left" vertical="top" wrapText="1"/>
      <protection locked="0"/>
    </xf>
    <xf numFmtId="0" fontId="30" fillId="2" borderId="5" xfId="0" applyFont="1" applyFill="1" applyBorder="1" applyAlignment="1" applyProtection="1">
      <alignment horizontal="left" vertical="top" wrapText="1"/>
      <protection locked="0"/>
    </xf>
    <xf numFmtId="0" fontId="30" fillId="2" borderId="0" xfId="0" applyFont="1" applyFill="1" applyAlignment="1" applyProtection="1">
      <alignment horizontal="left" vertical="top" wrapText="1"/>
      <protection locked="0"/>
    </xf>
    <xf numFmtId="0" fontId="30" fillId="2" borderId="6" xfId="0" applyFont="1" applyFill="1" applyBorder="1" applyAlignment="1" applyProtection="1">
      <alignment horizontal="left" vertical="top" wrapText="1"/>
      <protection locked="0"/>
    </xf>
    <xf numFmtId="0" fontId="30" fillId="2" borderId="8" xfId="0" applyFont="1" applyFill="1" applyBorder="1" applyAlignment="1" applyProtection="1">
      <alignment horizontal="left" vertical="top" wrapText="1"/>
      <protection locked="0"/>
    </xf>
    <xf numFmtId="0" fontId="30" fillId="2" borderId="9" xfId="0" applyFont="1" applyFill="1" applyBorder="1" applyAlignment="1" applyProtection="1">
      <alignment horizontal="left" vertical="top" wrapText="1"/>
      <protection locked="0"/>
    </xf>
    <xf numFmtId="0" fontId="30" fillId="2" borderId="10" xfId="0" applyFont="1" applyFill="1" applyBorder="1" applyAlignment="1" applyProtection="1">
      <alignment horizontal="left" vertical="top" wrapText="1"/>
      <protection locked="0"/>
    </xf>
    <xf numFmtId="14" fontId="20" fillId="2" borderId="12" xfId="0" applyNumberFormat="1" applyFont="1" applyFill="1" applyBorder="1" applyAlignment="1">
      <alignment horizontal="center" wrapText="1"/>
    </xf>
    <xf numFmtId="0" fontId="20" fillId="0" borderId="12" xfId="0" applyFont="1" applyBorder="1" applyAlignment="1">
      <alignment horizontal="center" vertical="center"/>
    </xf>
    <xf numFmtId="0" fontId="20" fillId="0" borderId="12" xfId="0" applyFont="1" applyBorder="1" applyAlignment="1">
      <alignment horizontal="left" vertical="center" indent="1"/>
    </xf>
    <xf numFmtId="0" fontId="23" fillId="0" borderId="0" xfId="0" applyFont="1" applyAlignment="1">
      <alignment horizontal="right" vertical="center"/>
    </xf>
    <xf numFmtId="177" fontId="14" fillId="0" borderId="0" xfId="0" quotePrefix="1" applyNumberFormat="1" applyFont="1" applyAlignment="1">
      <alignment horizontal="center" vertical="center"/>
    </xf>
    <xf numFmtId="0" fontId="17" fillId="0" borderId="0" xfId="0" applyFont="1" applyBorder="1" applyAlignment="1">
      <alignment horizontal="center"/>
    </xf>
    <xf numFmtId="0" fontId="17" fillId="2" borderId="0" xfId="0" applyFont="1" applyFill="1" applyBorder="1" applyAlignment="1">
      <alignment horizontal="center" wrapText="1"/>
    </xf>
    <xf numFmtId="0" fontId="21" fillId="0" borderId="9" xfId="0" applyFont="1" applyBorder="1" applyAlignment="1">
      <alignment horizontal="center" vertical="top"/>
    </xf>
    <xf numFmtId="0" fontId="21" fillId="2" borderId="9" xfId="0" applyFont="1" applyFill="1" applyBorder="1" applyAlignment="1">
      <alignment horizontal="center" vertical="top" wrapText="1"/>
    </xf>
    <xf numFmtId="0" fontId="21" fillId="2" borderId="2" xfId="0" applyFont="1" applyFill="1" applyBorder="1" applyAlignment="1">
      <alignment horizontal="left" wrapText="1"/>
    </xf>
    <xf numFmtId="14" fontId="20" fillId="2" borderId="18" xfId="0" applyNumberFormat="1" applyFont="1" applyFill="1" applyBorder="1" applyAlignment="1">
      <alignment horizontal="center" wrapText="1"/>
    </xf>
    <xf numFmtId="0" fontId="21" fillId="2" borderId="9" xfId="0" applyFont="1" applyFill="1" applyBorder="1" applyAlignment="1">
      <alignment horizontal="left" vertical="center"/>
    </xf>
    <xf numFmtId="0" fontId="21" fillId="2" borderId="9" xfId="0" applyFont="1" applyFill="1" applyBorder="1" applyAlignment="1">
      <alignment horizontal="center" wrapText="1"/>
    </xf>
    <xf numFmtId="0" fontId="18" fillId="2" borderId="18" xfId="0" applyFont="1" applyFill="1" applyBorder="1" applyAlignment="1">
      <alignment horizontal="left" shrinkToFit="1"/>
    </xf>
    <xf numFmtId="0" fontId="20" fillId="2" borderId="19" xfId="0" applyFont="1" applyFill="1" applyBorder="1" applyAlignment="1">
      <alignment horizontal="left" vertical="center" shrinkToFit="1"/>
    </xf>
    <xf numFmtId="177" fontId="14" fillId="2" borderId="0" xfId="0" applyNumberFormat="1" applyFont="1" applyFill="1" applyAlignment="1">
      <alignment horizontal="center" vertical="center"/>
    </xf>
    <xf numFmtId="0" fontId="22" fillId="2" borderId="0" xfId="0" applyFont="1" applyFill="1" applyAlignment="1">
      <alignment horizontal="center" vertical="top" wrapText="1"/>
    </xf>
    <xf numFmtId="0" fontId="19" fillId="2" borderId="0" xfId="0" applyFont="1" applyFill="1" applyAlignment="1">
      <alignment horizontal="center"/>
    </xf>
    <xf numFmtId="0" fontId="20" fillId="2" borderId="19" xfId="0" applyFont="1" applyFill="1" applyBorder="1" applyAlignment="1">
      <alignment horizontal="left" shrinkToFit="1"/>
    </xf>
    <xf numFmtId="0" fontId="19" fillId="2" borderId="0" xfId="0" applyFont="1" applyFill="1" applyAlignment="1">
      <alignment horizontal="center" wrapText="1"/>
    </xf>
    <xf numFmtId="0" fontId="21" fillId="2" borderId="0" xfId="0" applyFont="1" applyFill="1" applyAlignment="1">
      <alignment horizontal="left"/>
    </xf>
    <xf numFmtId="0" fontId="20" fillId="2" borderId="9" xfId="0" applyFont="1" applyFill="1" applyBorder="1" applyAlignment="1">
      <alignment horizontal="center" wrapText="1"/>
    </xf>
    <xf numFmtId="0" fontId="21" fillId="2" borderId="0" xfId="0" applyFont="1" applyFill="1" applyBorder="1" applyAlignment="1">
      <alignment wrapText="1"/>
    </xf>
    <xf numFmtId="0" fontId="21" fillId="2" borderId="2" xfId="0" applyFont="1" applyFill="1" applyBorder="1" applyAlignment="1">
      <alignment wrapText="1"/>
    </xf>
    <xf numFmtId="0" fontId="21" fillId="2" borderId="2" xfId="0" applyFont="1" applyFill="1" applyBorder="1" applyAlignment="1"/>
    <xf numFmtId="0" fontId="19" fillId="2" borderId="0" xfId="0" applyFont="1" applyFill="1" applyAlignment="1">
      <alignment horizontal="right" vertical="center"/>
    </xf>
    <xf numFmtId="0" fontId="19" fillId="2" borderId="0" xfId="0" applyFont="1" applyFill="1" applyAlignment="1">
      <alignment horizontal="center" vertical="top" wrapText="1"/>
    </xf>
    <xf numFmtId="0" fontId="19" fillId="2" borderId="0" xfId="0" applyFont="1" applyFill="1" applyAlignment="1">
      <alignment horizontal="center" vertical="top" shrinkToFit="1"/>
    </xf>
    <xf numFmtId="14" fontId="31" fillId="2" borderId="2" xfId="0" applyNumberFormat="1" applyFont="1" applyFill="1" applyBorder="1" applyAlignment="1">
      <alignment horizontal="center"/>
    </xf>
    <xf numFmtId="14" fontId="31" fillId="2" borderId="9" xfId="0" applyNumberFormat="1" applyFont="1" applyFill="1" applyBorder="1" applyAlignment="1">
      <alignment horizontal="center"/>
    </xf>
    <xf numFmtId="0" fontId="22" fillId="2" borderId="0" xfId="0" applyFont="1" applyFill="1" applyAlignment="1">
      <alignment horizontal="center" vertical="center" wrapText="1"/>
    </xf>
    <xf numFmtId="0" fontId="19" fillId="2" borderId="0" xfId="0" applyFont="1" applyFill="1" applyBorder="1" applyAlignment="1">
      <alignment horizontal="center" vertical="top" shrinkToFit="1"/>
    </xf>
    <xf numFmtId="0" fontId="16" fillId="2" borderId="0" xfId="0" applyFont="1" applyFill="1" applyAlignment="1">
      <alignment horizontal="center" vertical="center"/>
    </xf>
    <xf numFmtId="0" fontId="21" fillId="2" borderId="0" xfId="0" applyFont="1" applyFill="1" applyAlignment="1">
      <alignment horizontal="center" shrinkToFit="1"/>
    </xf>
    <xf numFmtId="0" fontId="18" fillId="2" borderId="0" xfId="0" applyFont="1" applyFill="1" applyBorder="1" applyAlignment="1">
      <alignment horizontal="left" indent="1"/>
    </xf>
    <xf numFmtId="0" fontId="18" fillId="2" borderId="9" xfId="0" applyFont="1" applyFill="1" applyBorder="1" applyAlignment="1">
      <alignment horizontal="left" indent="1"/>
    </xf>
    <xf numFmtId="0" fontId="21" fillId="2" borderId="0" xfId="0" applyFont="1" applyFill="1" applyAlignment="1">
      <alignment horizontal="center" vertical="top" shrinkToFit="1"/>
    </xf>
    <xf numFmtId="14" fontId="31" fillId="2" borderId="2" xfId="0" applyNumberFormat="1" applyFont="1" applyFill="1" applyBorder="1" applyAlignment="1" applyProtection="1">
      <alignment horizontal="center" shrinkToFit="1"/>
      <protection locked="0"/>
    </xf>
    <xf numFmtId="14" fontId="31" fillId="2" borderId="9" xfId="0" applyNumberFormat="1" applyFont="1" applyFill="1" applyBorder="1" applyAlignment="1" applyProtection="1">
      <alignment horizontal="center" shrinkToFit="1"/>
      <protection locked="0"/>
    </xf>
    <xf numFmtId="0" fontId="21" fillId="2" borderId="0" xfId="0" applyFont="1" applyFill="1" applyAlignment="1">
      <alignment horizontal="center"/>
    </xf>
    <xf numFmtId="0" fontId="31" fillId="2" borderId="0" xfId="0" applyFont="1" applyFill="1" applyBorder="1" applyAlignment="1">
      <alignment horizontal="left" indent="1" shrinkToFit="1"/>
    </xf>
    <xf numFmtId="0" fontId="31" fillId="2" borderId="9" xfId="0" applyFont="1" applyFill="1" applyBorder="1" applyAlignment="1">
      <alignment horizontal="left" indent="1" shrinkToFit="1"/>
    </xf>
    <xf numFmtId="0" fontId="15" fillId="0" borderId="0" xfId="0" applyFont="1" applyAlignment="1" applyProtection="1">
      <alignment horizontal="center" vertical="center"/>
      <protection locked="0"/>
    </xf>
    <xf numFmtId="0" fontId="31" fillId="2" borderId="0" xfId="0" applyFont="1" applyFill="1" applyAlignment="1">
      <alignment horizontal="center"/>
    </xf>
    <xf numFmtId="0" fontId="31" fillId="2" borderId="9" xfId="0" applyFont="1" applyFill="1" applyBorder="1" applyAlignment="1">
      <alignment horizontal="center"/>
    </xf>
    <xf numFmtId="0" fontId="31" fillId="2" borderId="0" xfId="0" applyFont="1" applyFill="1" applyBorder="1" applyAlignment="1">
      <alignment horizontal="left" indent="1"/>
    </xf>
    <xf numFmtId="0" fontId="31" fillId="2" borderId="9" xfId="0" applyFont="1" applyFill="1" applyBorder="1" applyAlignment="1">
      <alignment horizontal="left" indent="1"/>
    </xf>
    <xf numFmtId="14" fontId="20" fillId="2" borderId="9" xfId="0" applyNumberFormat="1" applyFont="1" applyFill="1" applyBorder="1" applyAlignment="1">
      <alignment horizontal="center" wrapText="1"/>
    </xf>
    <xf numFmtId="0" fontId="18" fillId="2" borderId="9" xfId="0" applyFont="1" applyFill="1" applyBorder="1" applyAlignment="1">
      <alignment horizontal="left" wrapText="1"/>
    </xf>
    <xf numFmtId="0" fontId="18" fillId="2" borderId="9" xfId="0" applyFont="1" applyFill="1" applyBorder="1" applyAlignment="1">
      <alignment horizontal="center" wrapText="1"/>
    </xf>
    <xf numFmtId="0" fontId="21" fillId="2" borderId="2" xfId="0" applyFont="1" applyFill="1" applyBorder="1" applyAlignment="1">
      <alignment horizontal="center"/>
    </xf>
    <xf numFmtId="0" fontId="31" fillId="2" borderId="2" xfId="0" applyFont="1" applyFill="1" applyBorder="1" applyAlignment="1">
      <alignment horizontal="center"/>
    </xf>
    <xf numFmtId="49" fontId="32" fillId="3" borderId="2" xfId="0" applyNumberFormat="1" applyFont="1" applyFill="1" applyBorder="1" applyAlignment="1" applyProtection="1">
      <alignment horizontal="left" vertical="top"/>
      <protection locked="0"/>
    </xf>
    <xf numFmtId="49" fontId="28" fillId="0" borderId="0" xfId="0" applyNumberFormat="1" applyFont="1" applyAlignment="1">
      <alignment horizontal="center"/>
    </xf>
    <xf numFmtId="0" fontId="26" fillId="0" borderId="0" xfId="0" applyFont="1" applyAlignment="1">
      <alignment horizontal="center"/>
    </xf>
    <xf numFmtId="0" fontId="40" fillId="0" borderId="1" xfId="0" applyNumberFormat="1" applyFont="1" applyBorder="1" applyAlignment="1">
      <alignment horizontal="left" vertical="top" wrapText="1"/>
    </xf>
    <xf numFmtId="0" fontId="40" fillId="0" borderId="2" xfId="0" applyNumberFormat="1" applyFont="1" applyBorder="1" applyAlignment="1">
      <alignment horizontal="left" vertical="top" wrapText="1"/>
    </xf>
    <xf numFmtId="0" fontId="40" fillId="0" borderId="3" xfId="0" applyNumberFormat="1" applyFont="1" applyBorder="1" applyAlignment="1">
      <alignment horizontal="left" vertical="top" wrapText="1"/>
    </xf>
    <xf numFmtId="0" fontId="40" fillId="0" borderId="5" xfId="0" applyNumberFormat="1" applyFont="1" applyBorder="1" applyAlignment="1">
      <alignment horizontal="left" vertical="top" wrapText="1"/>
    </xf>
    <xf numFmtId="0" fontId="40" fillId="0" borderId="0" xfId="0" applyNumberFormat="1" applyFont="1" applyBorder="1" applyAlignment="1">
      <alignment horizontal="left" vertical="top" wrapText="1"/>
    </xf>
    <xf numFmtId="0" fontId="40" fillId="0" borderId="6" xfId="0" applyNumberFormat="1" applyFont="1" applyBorder="1" applyAlignment="1">
      <alignment horizontal="left" vertical="top" wrapText="1"/>
    </xf>
    <xf numFmtId="0" fontId="40" fillId="0" borderId="8" xfId="0" applyNumberFormat="1" applyFont="1" applyBorder="1" applyAlignment="1">
      <alignment horizontal="left" vertical="top" wrapText="1"/>
    </xf>
    <xf numFmtId="0" fontId="40" fillId="0" borderId="9" xfId="0" applyNumberFormat="1" applyFont="1" applyBorder="1" applyAlignment="1">
      <alignment horizontal="left" vertical="top" wrapText="1"/>
    </xf>
    <xf numFmtId="0" fontId="40" fillId="0" borderId="10" xfId="0" applyNumberFormat="1" applyFont="1" applyBorder="1" applyAlignment="1">
      <alignment horizontal="left" vertical="top" wrapText="1"/>
    </xf>
    <xf numFmtId="49" fontId="35" fillId="0" borderId="0" xfId="0" applyNumberFormat="1" applyFont="1" applyAlignment="1">
      <alignment horizontal="left"/>
    </xf>
    <xf numFmtId="0" fontId="38" fillId="2" borderId="0" xfId="0" applyFont="1" applyFill="1" applyAlignment="1">
      <alignment horizontal="right" vertical="center"/>
    </xf>
    <xf numFmtId="49" fontId="32" fillId="0" borderId="0" xfId="0" applyNumberFormat="1" applyFont="1" applyAlignment="1">
      <alignment horizontal="left"/>
    </xf>
    <xf numFmtId="0" fontId="40" fillId="0" borderId="15" xfId="0" applyNumberFormat="1" applyFont="1" applyBorder="1" applyAlignment="1">
      <alignment horizontal="left" vertical="top" wrapText="1"/>
    </xf>
    <xf numFmtId="0" fontId="40" fillId="0" borderId="12" xfId="0" applyNumberFormat="1" applyFont="1" applyBorder="1" applyAlignment="1">
      <alignment horizontal="left" vertical="center" wrapText="1"/>
    </xf>
    <xf numFmtId="0" fontId="40" fillId="0" borderId="16" xfId="0" applyNumberFormat="1" applyFont="1" applyBorder="1" applyAlignment="1">
      <alignment horizontal="left" vertical="center" wrapText="1"/>
    </xf>
    <xf numFmtId="49" fontId="26" fillId="3" borderId="9" xfId="0" applyNumberFormat="1" applyFont="1" applyFill="1" applyBorder="1" applyAlignment="1">
      <alignment horizontal="center"/>
    </xf>
    <xf numFmtId="0" fontId="40" fillId="0" borderId="9" xfId="0" applyNumberFormat="1" applyFont="1" applyBorder="1" applyAlignment="1">
      <alignment horizontal="center"/>
    </xf>
    <xf numFmtId="0" fontId="45" fillId="0" borderId="9" xfId="0" applyNumberFormat="1" applyFont="1" applyBorder="1" applyAlignment="1">
      <alignment horizontal="left"/>
    </xf>
    <xf numFmtId="49" fontId="32" fillId="0" borderId="0" xfId="0" applyNumberFormat="1" applyFont="1" applyAlignment="1">
      <alignment horizontal="center"/>
    </xf>
    <xf numFmtId="49" fontId="29" fillId="0" borderId="0" xfId="0" applyNumberFormat="1" applyFont="1" applyAlignment="1">
      <alignment horizontal="center" vertical="top"/>
    </xf>
    <xf numFmtId="49" fontId="32" fillId="0" borderId="0" xfId="0" applyNumberFormat="1" applyFont="1" applyAlignment="1"/>
    <xf numFmtId="0" fontId="32" fillId="0" borderId="0" xfId="0" applyFont="1" applyAlignment="1"/>
    <xf numFmtId="0" fontId="30" fillId="0" borderId="9" xfId="0" applyNumberFormat="1" applyFont="1" applyBorder="1" applyAlignment="1">
      <alignment horizontal="left" indent="1" shrinkToFit="1"/>
    </xf>
    <xf numFmtId="49" fontId="42" fillId="0" borderId="0" xfId="0" applyNumberFormat="1" applyFont="1" applyAlignment="1">
      <alignment vertical="top"/>
    </xf>
    <xf numFmtId="0" fontId="26" fillId="0" borderId="0" xfId="0" applyFont="1" applyAlignment="1">
      <alignment vertical="center"/>
    </xf>
    <xf numFmtId="49" fontId="42" fillId="3" borderId="0" xfId="0" applyNumberFormat="1" applyFont="1" applyFill="1" applyAlignment="1">
      <alignment horizontal="center"/>
    </xf>
    <xf numFmtId="49" fontId="42" fillId="3" borderId="13" xfId="0" applyNumberFormat="1" applyFont="1" applyFill="1" applyBorder="1" applyAlignment="1">
      <alignment horizontal="center"/>
    </xf>
    <xf numFmtId="49" fontId="26" fillId="0" borderId="0" xfId="0" applyNumberFormat="1" applyFont="1" applyAlignment="1">
      <alignment horizontal="left" indent="1"/>
    </xf>
    <xf numFmtId="49" fontId="32" fillId="0" borderId="0" xfId="0" applyNumberFormat="1" applyFont="1" applyAlignment="1">
      <alignment horizontal="left" indent="1"/>
    </xf>
    <xf numFmtId="176" fontId="44" fillId="0" borderId="12" xfId="2" applyNumberFormat="1" applyFont="1" applyBorder="1" applyAlignment="1">
      <alignment horizontal="center"/>
    </xf>
    <xf numFmtId="0" fontId="44" fillId="0" borderId="9" xfId="0" applyFont="1" applyBorder="1" applyAlignment="1">
      <alignment horizontal="center"/>
    </xf>
    <xf numFmtId="176" fontId="30" fillId="0" borderId="19" xfId="2" applyNumberFormat="1" applyFont="1" applyBorder="1" applyAlignment="1">
      <alignment horizontal="center"/>
    </xf>
    <xf numFmtId="176" fontId="30" fillId="0" borderId="17" xfId="2" applyNumberFormat="1" applyFont="1" applyBorder="1" applyAlignment="1">
      <alignment horizontal="center"/>
    </xf>
    <xf numFmtId="49" fontId="32" fillId="0" borderId="0" xfId="0" applyNumberFormat="1" applyFont="1" applyAlignment="1">
      <alignment horizontal="left" wrapText="1"/>
    </xf>
    <xf numFmtId="177" fontId="26" fillId="0" borderId="0" xfId="0" applyNumberFormat="1" applyFont="1" applyAlignment="1">
      <alignment horizontal="center"/>
    </xf>
    <xf numFmtId="49" fontId="42" fillId="0" borderId="0" xfId="0" applyNumberFormat="1" applyFont="1" applyAlignment="1">
      <alignment vertical="center"/>
    </xf>
    <xf numFmtId="0" fontId="26" fillId="0" borderId="0" xfId="0" applyFont="1" applyAlignment="1"/>
    <xf numFmtId="0" fontId="32" fillId="0" borderId="0" xfId="0" applyFont="1" applyAlignment="1">
      <alignment vertical="center"/>
    </xf>
    <xf numFmtId="49" fontId="32" fillId="0" borderId="0" xfId="0" applyNumberFormat="1" applyFont="1" applyAlignment="1">
      <alignment horizontal="right"/>
    </xf>
    <xf numFmtId="0" fontId="30" fillId="0" borderId="9" xfId="0" applyNumberFormat="1" applyFont="1" applyBorder="1" applyAlignment="1">
      <alignment horizontal="center"/>
    </xf>
    <xf numFmtId="0" fontId="30" fillId="0" borderId="9" xfId="0" applyNumberFormat="1" applyFont="1" applyBorder="1" applyAlignment="1"/>
    <xf numFmtId="0" fontId="28" fillId="0" borderId="0" xfId="0" applyFont="1" applyAlignment="1"/>
    <xf numFmtId="0" fontId="28" fillId="0" borderId="0" xfId="0" applyFont="1" applyAlignment="1">
      <alignment vertical="center"/>
    </xf>
    <xf numFmtId="0" fontId="17" fillId="2" borderId="0" xfId="0" applyFont="1" applyFill="1" applyAlignment="1">
      <alignment horizontal="center"/>
    </xf>
    <xf numFmtId="0" fontId="17" fillId="2" borderId="0" xfId="0" applyFont="1" applyFill="1" applyAlignment="1">
      <alignment horizontal="center" vertical="top" shrinkToFit="1"/>
    </xf>
    <xf numFmtId="0" fontId="17" fillId="2" borderId="0" xfId="0" applyFont="1" applyFill="1" applyBorder="1" applyAlignment="1">
      <alignment horizontal="center" vertical="top" shrinkToFit="1"/>
    </xf>
    <xf numFmtId="0" fontId="17" fillId="2" borderId="0" xfId="0" applyFont="1" applyFill="1" applyAlignment="1">
      <alignment horizontal="center" shrinkToFit="1"/>
    </xf>
    <xf numFmtId="0" fontId="31" fillId="2" borderId="0" xfId="0" applyFont="1" applyFill="1" applyBorder="1" applyAlignment="1">
      <alignment horizontal="center"/>
    </xf>
    <xf numFmtId="49" fontId="32" fillId="0" borderId="0" xfId="0" applyNumberFormat="1" applyFont="1" applyAlignment="1">
      <alignment horizontal="left" vertical="center" wrapText="1"/>
    </xf>
    <xf numFmtId="49" fontId="26" fillId="0" borderId="0" xfId="0" applyNumberFormat="1" applyFont="1" applyAlignment="1">
      <alignment horizontal="left" vertical="center" wrapText="1"/>
    </xf>
    <xf numFmtId="0" fontId="32" fillId="0" borderId="0" xfId="0" applyFont="1" applyBorder="1" applyAlignment="1">
      <alignment horizontal="left"/>
    </xf>
    <xf numFmtId="0" fontId="32" fillId="0" borderId="0" xfId="0" applyFont="1" applyAlignment="1">
      <alignment horizontal="center"/>
    </xf>
    <xf numFmtId="0" fontId="32" fillId="0" borderId="0" xfId="0" applyNumberFormat="1" applyFont="1" applyAlignment="1">
      <alignment horizontal="center" vertical="center"/>
    </xf>
    <xf numFmtId="0" fontId="32" fillId="0" borderId="0" xfId="0" applyFont="1" applyAlignment="1">
      <alignment horizontal="center" vertical="center"/>
    </xf>
    <xf numFmtId="49" fontId="32" fillId="0" borderId="0" xfId="0" applyNumberFormat="1" applyFont="1" applyAlignment="1">
      <alignment horizontal="left" vertical="top" wrapText="1"/>
    </xf>
    <xf numFmtId="49" fontId="32" fillId="0" borderId="0" xfId="0" applyNumberFormat="1" applyFont="1" applyAlignment="1">
      <alignment horizontal="center" vertical="center"/>
    </xf>
    <xf numFmtId="49" fontId="35" fillId="0" borderId="0" xfId="0" applyNumberFormat="1" applyFont="1" applyAlignment="1">
      <alignment horizontal="left" vertical="center"/>
    </xf>
    <xf numFmtId="49" fontId="28" fillId="0" borderId="0" xfId="0" applyNumberFormat="1" applyFont="1" applyAlignment="1">
      <alignment vertical="center"/>
    </xf>
    <xf numFmtId="49" fontId="29" fillId="0" borderId="0" xfId="0" applyNumberFormat="1" applyFont="1" applyAlignment="1">
      <alignment horizontal="left" vertical="center" wrapText="1"/>
    </xf>
    <xf numFmtId="0" fontId="42" fillId="0" borderId="0" xfId="0" applyFont="1" applyAlignment="1">
      <alignment vertical="center"/>
    </xf>
    <xf numFmtId="0" fontId="17" fillId="2" borderId="0" xfId="0" applyFont="1" applyFill="1" applyBorder="1" applyAlignment="1">
      <alignment horizontal="center"/>
    </xf>
    <xf numFmtId="0" fontId="28" fillId="0" borderId="0" xfId="0" applyNumberFormat="1" applyFont="1" applyAlignment="1">
      <alignment horizontal="left" vertical="center" wrapText="1" indent="1"/>
    </xf>
    <xf numFmtId="49" fontId="41" fillId="0" borderId="0" xfId="0" applyNumberFormat="1" applyFont="1" applyAlignment="1">
      <alignment horizontal="center" vertical="center"/>
    </xf>
    <xf numFmtId="49" fontId="37" fillId="0" borderId="0" xfId="0" applyNumberFormat="1" applyFont="1" applyAlignment="1">
      <alignment horizontal="left" vertical="center"/>
    </xf>
    <xf numFmtId="0" fontId="28" fillId="0" borderId="0" xfId="0" applyFont="1" applyAlignment="1">
      <alignment horizontal="left" vertical="top"/>
    </xf>
    <xf numFmtId="49" fontId="28" fillId="0" borderId="0" xfId="0" applyNumberFormat="1" applyFont="1" applyAlignment="1">
      <alignment horizontal="left" vertical="top" wrapText="1"/>
    </xf>
    <xf numFmtId="49" fontId="28" fillId="0" borderId="0" xfId="0" applyNumberFormat="1" applyFont="1" applyAlignment="1">
      <alignment horizontal="left" wrapText="1"/>
    </xf>
    <xf numFmtId="0" fontId="40" fillId="0" borderId="15" xfId="0" applyNumberFormat="1" applyFont="1" applyBorder="1" applyAlignment="1" applyProtection="1">
      <alignment horizontal="left" vertical="top" wrapText="1"/>
    </xf>
    <xf numFmtId="0" fontId="40" fillId="0" borderId="12" xfId="0" applyNumberFormat="1" applyFont="1" applyBorder="1" applyAlignment="1" applyProtection="1">
      <alignment horizontal="left" vertical="top" wrapText="1"/>
    </xf>
    <xf numFmtId="0" fontId="40" fillId="0" borderId="16" xfId="0" applyNumberFormat="1" applyFont="1" applyBorder="1" applyAlignment="1" applyProtection="1">
      <alignment horizontal="left" vertical="top" wrapText="1"/>
    </xf>
    <xf numFmtId="49" fontId="26" fillId="0" borderId="0" xfId="0" applyNumberFormat="1" applyFont="1" applyAlignment="1">
      <alignment horizontal="left" vertical="top"/>
    </xf>
    <xf numFmtId="0" fontId="30" fillId="0" borderId="2" xfId="0" applyNumberFormat="1" applyFont="1" applyBorder="1" applyAlignment="1">
      <alignment horizontal="center"/>
    </xf>
    <xf numFmtId="0" fontId="40" fillId="0" borderId="2" xfId="0" applyNumberFormat="1" applyFont="1" applyBorder="1" applyAlignment="1">
      <alignment horizontal="center"/>
    </xf>
    <xf numFmtId="0" fontId="32" fillId="3" borderId="0" xfId="0" applyFont="1" applyFill="1" applyBorder="1" applyAlignment="1">
      <alignment horizontal="center" vertical="center"/>
    </xf>
    <xf numFmtId="0" fontId="32" fillId="3" borderId="13" xfId="0" applyFont="1" applyFill="1" applyBorder="1" applyAlignment="1">
      <alignment horizontal="center" vertical="center"/>
    </xf>
    <xf numFmtId="0" fontId="32" fillId="3" borderId="0" xfId="0" applyFont="1" applyFill="1" applyAlignment="1">
      <alignment horizontal="center"/>
    </xf>
    <xf numFmtId="0" fontId="32" fillId="3" borderId="13" xfId="0" applyFont="1" applyFill="1" applyBorder="1" applyAlignment="1">
      <alignment horizontal="center"/>
    </xf>
    <xf numFmtId="0" fontId="60" fillId="0" borderId="0" xfId="0" applyFont="1" applyAlignment="1">
      <alignment horizontal="left" vertical="center" wrapText="1"/>
    </xf>
    <xf numFmtId="0" fontId="32" fillId="0" borderId="0" xfId="0" applyFont="1" applyAlignment="1">
      <alignment horizontal="center" wrapText="1"/>
    </xf>
    <xf numFmtId="0" fontId="40" fillId="0" borderId="0" xfId="0" applyFont="1" applyBorder="1" applyAlignment="1">
      <alignment horizontal="left" vertical="center"/>
    </xf>
    <xf numFmtId="0" fontId="40" fillId="0" borderId="9" xfId="0" applyFont="1" applyBorder="1" applyAlignment="1">
      <alignment horizontal="left" vertical="center"/>
    </xf>
    <xf numFmtId="0" fontId="28" fillId="0" borderId="0" xfId="0" applyFont="1" applyAlignment="1">
      <alignment horizontal="center" vertical="top"/>
    </xf>
    <xf numFmtId="0" fontId="40" fillId="0" borderId="0" xfId="0" applyNumberFormat="1" applyFont="1" applyBorder="1" applyAlignment="1">
      <alignment horizontal="left" vertical="center"/>
    </xf>
    <xf numFmtId="0" fontId="40" fillId="0" borderId="9" xfId="0" applyNumberFormat="1" applyFont="1" applyBorder="1" applyAlignment="1">
      <alignment horizontal="left" vertical="center"/>
    </xf>
    <xf numFmtId="49" fontId="32" fillId="0" borderId="0" xfId="0" applyNumberFormat="1" applyFont="1" applyBorder="1" applyAlignment="1">
      <alignment horizontal="center"/>
    </xf>
    <xf numFmtId="0" fontId="26" fillId="0" borderId="0" xfId="0" applyFont="1" applyAlignment="1">
      <alignment horizontal="left" vertical="center" wrapText="1"/>
    </xf>
    <xf numFmtId="0" fontId="28" fillId="0" borderId="0" xfId="0" applyFont="1" applyAlignment="1">
      <alignment horizontal="center" vertical="center"/>
    </xf>
    <xf numFmtId="0" fontId="30" fillId="0" borderId="2" xfId="0" applyNumberFormat="1" applyFont="1" applyBorder="1" applyAlignment="1">
      <alignment horizontal="left" shrinkToFit="1"/>
    </xf>
    <xf numFmtId="0" fontId="30" fillId="0" borderId="9" xfId="0" applyNumberFormat="1" applyFont="1" applyBorder="1" applyAlignment="1">
      <alignment horizontal="left" shrinkToFit="1"/>
    </xf>
    <xf numFmtId="0" fontId="34" fillId="0" borderId="0" xfId="0" applyFont="1" applyAlignment="1">
      <alignment horizontal="center" vertical="center"/>
    </xf>
    <xf numFmtId="0" fontId="27" fillId="0" borderId="0" xfId="0" applyFont="1" applyAlignment="1">
      <alignment horizontal="right" vertical="center"/>
    </xf>
    <xf numFmtId="0" fontId="26" fillId="0" borderId="0" xfId="0" applyFont="1" applyAlignment="1">
      <alignment horizontal="right" vertical="center"/>
    </xf>
    <xf numFmtId="0" fontId="26" fillId="0" borderId="0" xfId="0" applyFont="1" applyAlignment="1">
      <alignment horizontal="left" vertical="center" wrapText="1" indent="2"/>
    </xf>
  </cellXfs>
  <cellStyles count="4">
    <cellStyle name="ハイパーリンク" xfId="3" builtinId="8"/>
    <cellStyle name="桁区切り" xfId="2" builtinId="6"/>
    <cellStyle name="標準" xfId="0" builtinId="0"/>
    <cellStyle name="標準 2" xfId="1" xr:uid="{00000000-0005-0000-0000-000002000000}"/>
  </cellStyles>
  <dxfs count="40">
    <dxf>
      <font>
        <color theme="0"/>
      </font>
      <fill>
        <patternFill patternType="none">
          <bgColor auto="1"/>
        </patternFill>
      </fill>
    </dxf>
    <dxf>
      <font>
        <color theme="0"/>
      </font>
    </dxf>
    <dxf>
      <font>
        <color theme="0"/>
      </font>
    </dxf>
    <dxf>
      <font>
        <color theme="0"/>
      </font>
    </dxf>
    <dxf>
      <font>
        <color theme="0"/>
      </font>
    </dxf>
    <dxf>
      <fill>
        <patternFill>
          <bgColor rgb="FFFFFF00"/>
        </patternFill>
      </fill>
    </dxf>
    <dxf>
      <font>
        <color theme="0"/>
      </font>
    </dxf>
    <dxf>
      <font>
        <color theme="0"/>
      </font>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dxf>
    <dxf>
      <font>
        <color theme="0"/>
      </font>
    </dxf>
    <dxf>
      <font>
        <color theme="0"/>
      </font>
      <border>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FFCC66"/>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ikemiller@kccollege.ac.j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nihongo@kccollege.ac.jp" TargetMode="External"/><Relationship Id="rId2" Type="http://schemas.openxmlformats.org/officeDocument/2006/relationships/hyperlink" Target="mailto:nihongo@kccollege.ac.jp" TargetMode="External"/><Relationship Id="rId1" Type="http://schemas.openxmlformats.org/officeDocument/2006/relationships/hyperlink" Target="mailto:mikemiller@kccollege.ac.jp"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
  <sheetViews>
    <sheetView showGridLines="0" workbookViewId="0">
      <selection activeCell="I8" sqref="I8"/>
    </sheetView>
    <sheetView tabSelected="1" workbookViewId="1">
      <selection activeCell="J1" sqref="J1"/>
    </sheetView>
  </sheetViews>
  <sheetFormatPr defaultRowHeight="30" x14ac:dyDescent="0.4"/>
  <cols>
    <col min="1" max="1" width="9" style="227"/>
    <col min="2" max="2" width="13.125" style="227" customWidth="1"/>
    <col min="3" max="3" width="22.5" style="227" customWidth="1"/>
    <col min="4" max="4" width="21.25" style="227" customWidth="1"/>
    <col min="5" max="5" width="9" style="233"/>
    <col min="6" max="6" width="9" style="227"/>
    <col min="7" max="7" width="10.625" style="227" customWidth="1"/>
    <col min="8" max="12" width="9" style="227"/>
    <col min="13" max="13" width="13" style="227" customWidth="1"/>
    <col min="14" max="16384" width="9" style="227"/>
  </cols>
  <sheetData>
    <row r="1" spans="1:12" ht="42" x14ac:dyDescent="0.4">
      <c r="A1" s="240" t="s">
        <v>442</v>
      </c>
      <c r="E1" s="228"/>
      <c r="F1" s="229"/>
      <c r="G1" s="229"/>
      <c r="H1" s="229"/>
      <c r="I1" s="229"/>
      <c r="J1" s="229"/>
      <c r="K1" s="229"/>
    </row>
    <row r="2" spans="1:12" x14ac:dyDescent="0.4">
      <c r="E2" s="228"/>
      <c r="F2" s="229"/>
      <c r="G2" s="229"/>
      <c r="H2" s="229"/>
      <c r="I2" s="229"/>
      <c r="J2" s="229"/>
      <c r="K2" s="229"/>
    </row>
    <row r="3" spans="1:12" x14ac:dyDescent="0.4">
      <c r="I3" s="229"/>
      <c r="J3" s="229"/>
      <c r="K3" s="229"/>
      <c r="L3" s="229"/>
    </row>
    <row r="4" spans="1:12" x14ac:dyDescent="0.4">
      <c r="A4" s="227">
        <v>1</v>
      </c>
      <c r="B4" s="230" t="s">
        <v>428</v>
      </c>
      <c r="C4" s="227" t="s">
        <v>449</v>
      </c>
      <c r="D4" s="254" t="s">
        <v>429</v>
      </c>
      <c r="G4" s="255" t="s">
        <v>437</v>
      </c>
      <c r="H4" s="255"/>
      <c r="I4" s="261" t="s">
        <v>438</v>
      </c>
      <c r="J4" s="261"/>
      <c r="K4" s="260" t="s">
        <v>439</v>
      </c>
      <c r="L4" s="260"/>
    </row>
    <row r="5" spans="1:12" ht="30" customHeight="1" x14ac:dyDescent="0.4">
      <c r="D5" s="262" t="s">
        <v>447</v>
      </c>
      <c r="E5" s="263"/>
      <c r="G5" s="228"/>
      <c r="H5" s="229" t="s">
        <v>436</v>
      </c>
      <c r="I5" s="259" t="s">
        <v>440</v>
      </c>
      <c r="J5" s="259"/>
      <c r="K5" s="257" t="s">
        <v>441</v>
      </c>
      <c r="L5" s="258"/>
    </row>
    <row r="6" spans="1:12" ht="30" customHeight="1" x14ac:dyDescent="0.4">
      <c r="B6" s="232" t="s">
        <v>432</v>
      </c>
      <c r="E6" s="227"/>
    </row>
    <row r="7" spans="1:12" x14ac:dyDescent="0.4">
      <c r="A7" s="227">
        <v>2</v>
      </c>
      <c r="B7" s="234" t="s">
        <v>431</v>
      </c>
    </row>
    <row r="9" spans="1:12" x14ac:dyDescent="0.4">
      <c r="B9" s="232" t="s">
        <v>433</v>
      </c>
    </row>
    <row r="10" spans="1:12" x14ac:dyDescent="0.4">
      <c r="A10" s="227">
        <v>3</v>
      </c>
      <c r="B10" s="230" t="s">
        <v>451</v>
      </c>
    </row>
    <row r="12" spans="1:12" x14ac:dyDescent="0.4">
      <c r="B12" s="232" t="s">
        <v>433</v>
      </c>
    </row>
    <row r="13" spans="1:12" x14ac:dyDescent="0.4">
      <c r="A13" s="227">
        <v>4</v>
      </c>
      <c r="B13" s="230" t="s">
        <v>434</v>
      </c>
    </row>
    <row r="14" spans="1:12" x14ac:dyDescent="0.4">
      <c r="B14" s="227">
        <v>1</v>
      </c>
      <c r="C14" s="227" t="s">
        <v>449</v>
      </c>
      <c r="D14" s="254" t="s">
        <v>429</v>
      </c>
    </row>
    <row r="15" spans="1:12" ht="30" customHeight="1" x14ac:dyDescent="0.4">
      <c r="D15" s="264" t="s">
        <v>446</v>
      </c>
      <c r="E15" s="265"/>
    </row>
    <row r="16" spans="1:12" x14ac:dyDescent="0.4">
      <c r="B16" s="230"/>
    </row>
    <row r="17" spans="2:9" x14ac:dyDescent="0.4">
      <c r="B17" s="227">
        <v>2</v>
      </c>
      <c r="C17" s="227" t="s">
        <v>430</v>
      </c>
      <c r="D17" s="235" t="s">
        <v>111</v>
      </c>
      <c r="E17" s="256" t="s">
        <v>113</v>
      </c>
      <c r="F17" s="256"/>
      <c r="G17" s="236" t="s">
        <v>425</v>
      </c>
      <c r="H17" s="237" t="s">
        <v>426</v>
      </c>
      <c r="I17" s="238" t="s">
        <v>73</v>
      </c>
    </row>
    <row r="18" spans="2:9" x14ac:dyDescent="0.4">
      <c r="D18" s="235" t="s">
        <v>110</v>
      </c>
      <c r="E18" s="256" t="s">
        <v>112</v>
      </c>
      <c r="F18" s="256"/>
      <c r="G18" s="239" t="s">
        <v>107</v>
      </c>
      <c r="H18" s="238" t="s">
        <v>73</v>
      </c>
      <c r="I18" s="235"/>
    </row>
    <row r="19" spans="2:9" x14ac:dyDescent="0.4">
      <c r="D19" s="235" t="s">
        <v>365</v>
      </c>
      <c r="E19" s="256" t="s">
        <v>376</v>
      </c>
      <c r="F19" s="256"/>
      <c r="G19" s="237" t="s">
        <v>427</v>
      </c>
      <c r="H19" s="239" t="s">
        <v>108</v>
      </c>
      <c r="I19" s="235"/>
    </row>
    <row r="21" spans="2:9" x14ac:dyDescent="0.4">
      <c r="B21" s="227">
        <v>3</v>
      </c>
      <c r="C21" s="227" t="s">
        <v>450</v>
      </c>
      <c r="D21" s="231" t="s">
        <v>435</v>
      </c>
    </row>
  </sheetData>
  <mergeCells count="10">
    <mergeCell ref="G4:H4"/>
    <mergeCell ref="E17:F17"/>
    <mergeCell ref="E18:F18"/>
    <mergeCell ref="E19:F19"/>
    <mergeCell ref="K5:L5"/>
    <mergeCell ref="I5:J5"/>
    <mergeCell ref="K4:L4"/>
    <mergeCell ref="I4:J4"/>
    <mergeCell ref="D5:E5"/>
    <mergeCell ref="D15:E1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182DE-FAC2-471D-82EE-2590AAB6FE2C}">
  <sheetPr>
    <tabColor rgb="FFFFFF00"/>
  </sheetPr>
  <dimension ref="A1:C13"/>
  <sheetViews>
    <sheetView showGridLines="0" workbookViewId="0">
      <selection activeCell="C8" sqref="C8"/>
    </sheetView>
    <sheetView workbookViewId="1">
      <selection sqref="A1:C1"/>
    </sheetView>
  </sheetViews>
  <sheetFormatPr defaultColWidth="9" defaultRowHeight="34.5" customHeight="1" x14ac:dyDescent="0.4"/>
  <cols>
    <col min="1" max="1" width="45.875" style="1" customWidth="1"/>
    <col min="2" max="2" width="29.875" style="2" bestFit="1" customWidth="1"/>
    <col min="3" max="3" width="60.375" style="3" customWidth="1"/>
    <col min="4" max="16384" width="9" style="13"/>
  </cols>
  <sheetData>
    <row r="1" spans="1:3" ht="34.5" customHeight="1" x14ac:dyDescent="0.4">
      <c r="A1" s="266" t="s">
        <v>356</v>
      </c>
      <c r="B1" s="266"/>
      <c r="C1" s="266"/>
    </row>
    <row r="2" spans="1:3" ht="34.5" customHeight="1" x14ac:dyDescent="0.4">
      <c r="A2" s="267"/>
      <c r="B2" s="267"/>
      <c r="C2" s="267"/>
    </row>
    <row r="3" spans="1:3" ht="34.5" customHeight="1" x14ac:dyDescent="0.4">
      <c r="A3" s="268" t="s">
        <v>345</v>
      </c>
      <c r="B3" s="268"/>
      <c r="C3" s="131" t="s">
        <v>143</v>
      </c>
    </row>
    <row r="4" spans="1:3" ht="34.5" customHeight="1" x14ac:dyDescent="0.4">
      <c r="A4" s="7" t="s">
        <v>346</v>
      </c>
      <c r="B4" s="8" t="s">
        <v>276</v>
      </c>
      <c r="C4" s="132"/>
    </row>
    <row r="5" spans="1:3" ht="34.5" customHeight="1" x14ac:dyDescent="0.4">
      <c r="A5" s="7" t="s">
        <v>347</v>
      </c>
      <c r="B5" s="8" t="s">
        <v>348</v>
      </c>
      <c r="C5" s="132"/>
    </row>
    <row r="6" spans="1:3" ht="34.5" customHeight="1" x14ac:dyDescent="0.4">
      <c r="A6" s="7" t="s">
        <v>105</v>
      </c>
      <c r="B6" s="8" t="s">
        <v>128</v>
      </c>
      <c r="C6" s="132"/>
    </row>
    <row r="7" spans="1:3" ht="34.5" customHeight="1" x14ac:dyDescent="0.4">
      <c r="A7" s="7" t="s">
        <v>366</v>
      </c>
      <c r="B7" s="10" t="s">
        <v>135</v>
      </c>
      <c r="C7" s="132"/>
    </row>
    <row r="8" spans="1:3" ht="34.5" customHeight="1" x14ac:dyDescent="0.4">
      <c r="A8" s="7" t="s">
        <v>136</v>
      </c>
      <c r="B8" s="10" t="s">
        <v>137</v>
      </c>
      <c r="C8" s="132"/>
    </row>
    <row r="9" spans="1:3" ht="34.5" customHeight="1" x14ac:dyDescent="0.4">
      <c r="A9" s="7" t="s">
        <v>100</v>
      </c>
      <c r="B9" s="10" t="s">
        <v>138</v>
      </c>
      <c r="C9" s="132"/>
    </row>
    <row r="10" spans="1:3" ht="34.5" customHeight="1" x14ac:dyDescent="0.4">
      <c r="A10" s="7" t="s">
        <v>349</v>
      </c>
      <c r="B10" s="8" t="s">
        <v>350</v>
      </c>
      <c r="C10" s="132"/>
    </row>
    <row r="11" spans="1:3" ht="34.5" customHeight="1" x14ac:dyDescent="0.4">
      <c r="A11" s="7" t="s">
        <v>351</v>
      </c>
      <c r="B11" s="8" t="s">
        <v>352</v>
      </c>
      <c r="C11" s="132"/>
    </row>
    <row r="12" spans="1:3" ht="34.5" customHeight="1" x14ac:dyDescent="0.4">
      <c r="A12" s="7" t="s">
        <v>354</v>
      </c>
      <c r="B12" s="8" t="s">
        <v>353</v>
      </c>
      <c r="C12" s="132"/>
    </row>
    <row r="13" spans="1:3" ht="34.5" customHeight="1" x14ac:dyDescent="0.4">
      <c r="A13" s="7" t="s">
        <v>355</v>
      </c>
      <c r="B13" s="8" t="s">
        <v>348</v>
      </c>
      <c r="C13" s="132"/>
    </row>
  </sheetData>
  <dataConsolidate/>
  <mergeCells count="3">
    <mergeCell ref="A1:C1"/>
    <mergeCell ref="A2:C2"/>
    <mergeCell ref="A3:B3"/>
  </mergeCells>
  <phoneticPr fontId="13"/>
  <hyperlinks>
    <hyperlink ref="B9" r:id="rId1" xr:uid="{CDA16F22-FC41-4E8F-8353-E5A0082AADB3}"/>
  </hyperlinks>
  <printOptions horizontalCentered="1"/>
  <pageMargins left="0.23622047244094491" right="0.23622047244094491" top="0.35433070866141736" bottom="0.35433070866141736" header="0.31496062992125984" footer="0.31496062992125984"/>
  <pageSetup paperSize="8" scale="93" orientation="landscape" r:id="rId2"/>
  <headerFooter>
    <oddHeader>&amp;R&amp;D</oddHead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073B1-1BBF-4914-AD65-185BE0627784}">
  <sheetPr>
    <tabColor rgb="FFFFFF00"/>
  </sheetPr>
  <dimension ref="A1:J123"/>
  <sheetViews>
    <sheetView showGridLines="0" zoomScale="110" zoomScaleNormal="110" zoomScaleSheetLayoutView="80" workbookViewId="0">
      <pane ySplit="5" topLeftCell="A15" activePane="bottomLeft" state="frozen"/>
      <selection pane="bottomLeft" activeCell="C17" sqref="C17:D17"/>
    </sheetView>
    <sheetView workbookViewId="1">
      <selection activeCell="A2" sqref="A2"/>
    </sheetView>
  </sheetViews>
  <sheetFormatPr defaultRowHeight="19.5" x14ac:dyDescent="0.4"/>
  <cols>
    <col min="1" max="1" width="38.125" style="1" bestFit="1" customWidth="1"/>
    <col min="2" max="2" width="29.875" style="2" bestFit="1" customWidth="1"/>
    <col min="3" max="3" width="20" style="3" customWidth="1"/>
    <col min="4" max="8" width="20" customWidth="1"/>
  </cols>
  <sheetData>
    <row r="1" spans="1:10" ht="30" x14ac:dyDescent="0.4">
      <c r="A1" s="266" t="s">
        <v>206</v>
      </c>
      <c r="B1" s="266"/>
      <c r="C1" s="266"/>
      <c r="D1" s="266"/>
      <c r="E1" s="266"/>
      <c r="F1" s="266"/>
      <c r="G1" s="266"/>
      <c r="H1" s="266"/>
    </row>
    <row r="2" spans="1:10" s="13" customFormat="1" ht="22.5" customHeight="1" x14ac:dyDescent="0.4">
      <c r="A2" s="241"/>
      <c r="B2" s="241"/>
      <c r="C2" s="241"/>
      <c r="D2" s="241"/>
      <c r="E2" s="241"/>
      <c r="F2" s="241"/>
      <c r="G2" s="241"/>
      <c r="H2" s="241"/>
    </row>
    <row r="3" spans="1:10" s="253" customFormat="1" ht="25.5" x14ac:dyDescent="0.4">
      <c r="A3" s="251"/>
      <c r="B3" s="252" t="s">
        <v>447</v>
      </c>
      <c r="C3" s="251"/>
      <c r="D3" s="264" t="s">
        <v>446</v>
      </c>
      <c r="E3" s="265"/>
      <c r="H3" s="251"/>
    </row>
    <row r="4" spans="1:10" ht="12.75" customHeight="1" x14ac:dyDescent="0.4">
      <c r="A4" s="267"/>
      <c r="B4" s="267"/>
      <c r="C4" s="267"/>
      <c r="D4" s="267"/>
      <c r="E4" s="267"/>
      <c r="F4" s="267"/>
      <c r="G4" s="267"/>
      <c r="H4" s="267"/>
    </row>
    <row r="5" spans="1:10" ht="20.25" thickBot="1" x14ac:dyDescent="0.45">
      <c r="A5" s="163" t="s">
        <v>184</v>
      </c>
      <c r="B5" s="163" t="s">
        <v>373</v>
      </c>
      <c r="C5" s="297" t="s">
        <v>143</v>
      </c>
      <c r="D5" s="298"/>
      <c r="E5" s="298"/>
      <c r="F5" s="298"/>
      <c r="G5" s="298"/>
      <c r="H5" s="299"/>
      <c r="J5" s="13"/>
    </row>
    <row r="6" spans="1:10" thickTop="1" x14ac:dyDescent="0.4">
      <c r="A6" s="243" t="s">
        <v>140</v>
      </c>
      <c r="B6" s="162" t="s">
        <v>126</v>
      </c>
      <c r="C6" s="300"/>
      <c r="D6" s="301"/>
      <c r="E6" s="302" t="s">
        <v>445</v>
      </c>
      <c r="F6" s="303"/>
      <c r="G6" s="303"/>
      <c r="H6" s="304"/>
    </row>
    <row r="7" spans="1:10" ht="18.75" x14ac:dyDescent="0.4">
      <c r="A7" s="242" t="s">
        <v>141</v>
      </c>
      <c r="B7" s="8" t="s">
        <v>127</v>
      </c>
      <c r="C7" s="300"/>
      <c r="D7" s="301"/>
      <c r="E7" s="302"/>
      <c r="F7" s="303"/>
      <c r="G7" s="303"/>
      <c r="H7" s="304"/>
    </row>
    <row r="8" spans="1:10" ht="18.75" x14ac:dyDescent="0.4">
      <c r="A8" s="242" t="s">
        <v>105</v>
      </c>
      <c r="B8" s="8" t="s">
        <v>128</v>
      </c>
      <c r="C8" s="300"/>
      <c r="D8" s="301"/>
      <c r="E8" s="302"/>
      <c r="F8" s="303"/>
      <c r="G8" s="303"/>
      <c r="H8" s="304"/>
    </row>
    <row r="9" spans="1:10" ht="18.75" x14ac:dyDescent="0.4">
      <c r="A9" s="242" t="s">
        <v>129</v>
      </c>
      <c r="B9" s="8" t="s">
        <v>142</v>
      </c>
      <c r="C9" s="300"/>
      <c r="D9" s="301"/>
      <c r="E9" s="302"/>
      <c r="F9" s="303"/>
      <c r="G9" s="303"/>
      <c r="H9" s="304"/>
    </row>
    <row r="10" spans="1:10" ht="18.75" x14ac:dyDescent="0.4">
      <c r="A10" s="242" t="s">
        <v>125</v>
      </c>
      <c r="B10" s="9">
        <v>36525</v>
      </c>
      <c r="C10" s="330"/>
      <c r="D10" s="301"/>
      <c r="E10" s="302"/>
      <c r="F10" s="303"/>
      <c r="G10" s="303"/>
      <c r="H10" s="304"/>
    </row>
    <row r="11" spans="1:10" ht="18.75" x14ac:dyDescent="0.4">
      <c r="A11" s="242" t="s">
        <v>132</v>
      </c>
      <c r="B11" s="8" t="s">
        <v>133</v>
      </c>
      <c r="C11" s="300"/>
      <c r="D11" s="301"/>
      <c r="E11" s="302"/>
      <c r="F11" s="303"/>
      <c r="G11" s="303"/>
      <c r="H11" s="304"/>
    </row>
    <row r="12" spans="1:10" ht="18.75" x14ac:dyDescent="0.4">
      <c r="A12" s="242" t="s">
        <v>130</v>
      </c>
      <c r="B12" s="8" t="s">
        <v>131</v>
      </c>
      <c r="C12" s="300"/>
      <c r="D12" s="301"/>
      <c r="E12" s="302"/>
      <c r="F12" s="303"/>
      <c r="G12" s="303"/>
      <c r="H12" s="304"/>
    </row>
    <row r="13" spans="1:10" ht="37.5" customHeight="1" x14ac:dyDescent="0.4">
      <c r="A13" s="242" t="s">
        <v>134</v>
      </c>
      <c r="B13" s="10" t="s">
        <v>135</v>
      </c>
      <c r="C13" s="300"/>
      <c r="D13" s="301"/>
      <c r="E13" s="302"/>
      <c r="F13" s="303"/>
      <c r="G13" s="303"/>
      <c r="H13" s="304"/>
    </row>
    <row r="14" spans="1:10" ht="18.75" x14ac:dyDescent="0.4">
      <c r="A14" s="245" t="s">
        <v>139</v>
      </c>
      <c r="B14" s="10">
        <v>1234567</v>
      </c>
      <c r="C14" s="300"/>
      <c r="D14" s="301"/>
      <c r="E14" s="302"/>
      <c r="F14" s="303"/>
      <c r="G14" s="303"/>
      <c r="H14" s="304"/>
    </row>
    <row r="15" spans="1:10" ht="18.75" x14ac:dyDescent="0.4">
      <c r="A15" s="245" t="s">
        <v>144</v>
      </c>
      <c r="B15" s="9">
        <v>36525</v>
      </c>
      <c r="C15" s="300"/>
      <c r="D15" s="301"/>
      <c r="E15" s="302"/>
      <c r="F15" s="303"/>
      <c r="G15" s="303"/>
      <c r="H15" s="304"/>
    </row>
    <row r="16" spans="1:10" ht="18.75" x14ac:dyDescent="0.4">
      <c r="A16" s="245" t="s">
        <v>145</v>
      </c>
      <c r="B16" s="9">
        <v>36525</v>
      </c>
      <c r="C16" s="300"/>
      <c r="D16" s="301"/>
      <c r="E16" s="302"/>
      <c r="F16" s="303"/>
      <c r="G16" s="303"/>
      <c r="H16" s="304"/>
    </row>
    <row r="17" spans="1:8" ht="18.75" x14ac:dyDescent="0.4">
      <c r="A17" s="245" t="s">
        <v>136</v>
      </c>
      <c r="B17" s="10" t="s">
        <v>137</v>
      </c>
      <c r="C17" s="300"/>
      <c r="D17" s="301"/>
      <c r="E17" s="302"/>
      <c r="F17" s="303"/>
      <c r="G17" s="303"/>
      <c r="H17" s="304"/>
    </row>
    <row r="18" spans="1:8" ht="18.75" x14ac:dyDescent="0.4">
      <c r="A18" s="242" t="s">
        <v>100</v>
      </c>
      <c r="B18" s="10" t="s">
        <v>138</v>
      </c>
      <c r="C18" s="300"/>
      <c r="D18" s="301"/>
      <c r="E18" s="302"/>
      <c r="F18" s="303"/>
      <c r="G18" s="303"/>
      <c r="H18" s="304"/>
    </row>
    <row r="19" spans="1:8" s="13" customFormat="1" ht="18.75" x14ac:dyDescent="0.4">
      <c r="A19" s="242" t="s">
        <v>367</v>
      </c>
      <c r="B19" s="10" t="s">
        <v>368</v>
      </c>
      <c r="C19" s="300"/>
      <c r="D19" s="301"/>
      <c r="E19" s="302"/>
      <c r="F19" s="303"/>
      <c r="G19" s="303"/>
      <c r="H19" s="304"/>
    </row>
    <row r="20" spans="1:8" ht="18.75" x14ac:dyDescent="0.4">
      <c r="A20" s="242" t="s">
        <v>146</v>
      </c>
      <c r="B20" s="8">
        <v>3</v>
      </c>
      <c r="C20" s="300"/>
      <c r="D20" s="301"/>
      <c r="E20" s="302"/>
      <c r="F20" s="303"/>
      <c r="G20" s="303"/>
      <c r="H20" s="304"/>
    </row>
    <row r="21" spans="1:8" ht="18.75" x14ac:dyDescent="0.4">
      <c r="A21" s="242" t="s">
        <v>147</v>
      </c>
      <c r="B21" s="8" t="s">
        <v>148</v>
      </c>
      <c r="C21" s="300"/>
      <c r="D21" s="301"/>
      <c r="E21" s="302"/>
      <c r="F21" s="303"/>
      <c r="G21" s="303"/>
      <c r="H21" s="304"/>
    </row>
    <row r="22" spans="1:8" ht="37.5" x14ac:dyDescent="0.4">
      <c r="A22" s="242" t="s">
        <v>149</v>
      </c>
      <c r="B22" s="8" t="s">
        <v>148</v>
      </c>
      <c r="C22" s="300"/>
      <c r="D22" s="301"/>
      <c r="E22" s="305"/>
      <c r="F22" s="306"/>
      <c r="G22" s="306"/>
      <c r="H22" s="307"/>
    </row>
    <row r="23" spans="1:8" ht="19.5" customHeight="1" x14ac:dyDescent="0.4">
      <c r="A23" s="268" t="s">
        <v>161</v>
      </c>
      <c r="B23" s="268"/>
      <c r="C23" s="218" t="s">
        <v>155</v>
      </c>
      <c r="D23" s="219" t="s">
        <v>153</v>
      </c>
      <c r="E23" s="220" t="s">
        <v>154</v>
      </c>
      <c r="F23" s="220" t="s">
        <v>160</v>
      </c>
      <c r="G23" s="220" t="s">
        <v>167</v>
      </c>
      <c r="H23" s="327"/>
    </row>
    <row r="24" spans="1:8" x14ac:dyDescent="0.4">
      <c r="A24" s="242" t="s">
        <v>156</v>
      </c>
      <c r="B24" s="9">
        <v>36525</v>
      </c>
      <c r="C24" s="221"/>
      <c r="D24" s="221"/>
      <c r="E24" s="221"/>
      <c r="F24" s="221"/>
      <c r="G24" s="221"/>
      <c r="H24" s="328"/>
    </row>
    <row r="25" spans="1:8" x14ac:dyDescent="0.4">
      <c r="A25" s="242" t="s">
        <v>157</v>
      </c>
      <c r="B25" s="9">
        <v>36525</v>
      </c>
      <c r="C25" s="221"/>
      <c r="D25" s="221"/>
      <c r="E25" s="221"/>
      <c r="F25" s="221"/>
      <c r="G25" s="221"/>
      <c r="H25" s="328"/>
    </row>
    <row r="26" spans="1:8" x14ac:dyDescent="0.4">
      <c r="A26" s="242" t="s">
        <v>158</v>
      </c>
      <c r="B26" s="8" t="s">
        <v>275</v>
      </c>
      <c r="C26" s="222"/>
      <c r="D26" s="222"/>
      <c r="E26" s="223"/>
      <c r="F26" s="223"/>
      <c r="G26" s="223"/>
      <c r="H26" s="328"/>
    </row>
    <row r="27" spans="1:8" x14ac:dyDescent="0.4">
      <c r="A27" s="242" t="s">
        <v>159</v>
      </c>
      <c r="B27" s="8" t="s">
        <v>279</v>
      </c>
      <c r="C27" s="222"/>
      <c r="D27" s="222"/>
      <c r="E27" s="222"/>
      <c r="F27" s="222"/>
      <c r="G27" s="222"/>
      <c r="H27" s="329"/>
    </row>
    <row r="28" spans="1:8" ht="19.5" customHeight="1" x14ac:dyDescent="0.4">
      <c r="A28" s="268" t="s">
        <v>194</v>
      </c>
      <c r="B28" s="268"/>
      <c r="C28" s="218" t="s">
        <v>155</v>
      </c>
      <c r="D28" s="219" t="s">
        <v>153</v>
      </c>
      <c r="E28" s="220" t="s">
        <v>154</v>
      </c>
      <c r="F28" s="280"/>
      <c r="G28" s="281"/>
      <c r="H28" s="282"/>
    </row>
    <row r="29" spans="1:8" x14ac:dyDescent="0.4">
      <c r="A29" s="242" t="s">
        <v>162</v>
      </c>
      <c r="B29" s="9">
        <v>36525</v>
      </c>
      <c r="C29" s="221"/>
      <c r="D29" s="221"/>
      <c r="E29" s="221"/>
      <c r="F29" s="283"/>
      <c r="G29" s="284"/>
      <c r="H29" s="285"/>
    </row>
    <row r="30" spans="1:8" x14ac:dyDescent="0.4">
      <c r="A30" s="242" t="s">
        <v>150</v>
      </c>
      <c r="B30" s="8" t="s">
        <v>228</v>
      </c>
      <c r="C30" s="224"/>
      <c r="D30" s="224"/>
      <c r="E30" s="224"/>
      <c r="F30" s="283"/>
      <c r="G30" s="284"/>
      <c r="H30" s="285"/>
    </row>
    <row r="31" spans="1:8" x14ac:dyDescent="0.4">
      <c r="A31" s="242" t="s">
        <v>151</v>
      </c>
      <c r="B31" s="8" t="s">
        <v>229</v>
      </c>
      <c r="C31" s="224"/>
      <c r="D31" s="224"/>
      <c r="E31" s="224"/>
      <c r="F31" s="283"/>
      <c r="G31" s="284"/>
      <c r="H31" s="285"/>
    </row>
    <row r="32" spans="1:8" x14ac:dyDescent="0.4">
      <c r="A32" s="242" t="s">
        <v>152</v>
      </c>
      <c r="B32" s="8" t="s">
        <v>276</v>
      </c>
      <c r="C32" s="224"/>
      <c r="D32" s="224"/>
      <c r="E32" s="224"/>
      <c r="F32" s="286"/>
      <c r="G32" s="287"/>
      <c r="H32" s="288"/>
    </row>
    <row r="33" spans="1:8" ht="34.5" customHeight="1" x14ac:dyDescent="0.4">
      <c r="A33" s="268" t="s">
        <v>61</v>
      </c>
      <c r="B33" s="268"/>
      <c r="C33" s="308" t="s">
        <v>208</v>
      </c>
      <c r="D33" s="308"/>
      <c r="E33" s="325" t="s">
        <v>209</v>
      </c>
      <c r="F33" s="325"/>
      <c r="G33" s="325" t="s">
        <v>210</v>
      </c>
      <c r="H33" s="325"/>
    </row>
    <row r="34" spans="1:8" x14ac:dyDescent="0.4">
      <c r="A34" s="242" t="s">
        <v>166</v>
      </c>
      <c r="B34" s="8" t="s">
        <v>214</v>
      </c>
      <c r="C34" s="278"/>
      <c r="D34" s="278"/>
      <c r="E34" s="278"/>
      <c r="F34" s="278"/>
      <c r="G34" s="278"/>
      <c r="H34" s="278"/>
    </row>
    <row r="35" spans="1:8" ht="37.5" x14ac:dyDescent="0.4">
      <c r="A35" s="246" t="s">
        <v>165</v>
      </c>
      <c r="B35" s="10" t="s">
        <v>135</v>
      </c>
      <c r="C35" s="278"/>
      <c r="D35" s="278"/>
      <c r="E35" s="278"/>
      <c r="F35" s="278"/>
      <c r="G35" s="278"/>
      <c r="H35" s="278"/>
    </row>
    <row r="36" spans="1:8" ht="18.75" x14ac:dyDescent="0.4">
      <c r="A36" s="242" t="s">
        <v>163</v>
      </c>
      <c r="B36" s="9">
        <v>36525</v>
      </c>
      <c r="C36" s="310"/>
      <c r="D36" s="311"/>
      <c r="E36" s="310"/>
      <c r="F36" s="311"/>
      <c r="G36" s="310"/>
      <c r="H36" s="311"/>
    </row>
    <row r="37" spans="1:8" ht="18.75" x14ac:dyDescent="0.4">
      <c r="A37" s="242" t="s">
        <v>164</v>
      </c>
      <c r="B37" s="9">
        <v>36525</v>
      </c>
      <c r="C37" s="310"/>
      <c r="D37" s="311"/>
      <c r="E37" s="310"/>
      <c r="F37" s="311"/>
      <c r="G37" s="310"/>
      <c r="H37" s="311"/>
    </row>
    <row r="38" spans="1:8" s="6" customFormat="1" ht="18.75" x14ac:dyDescent="0.4">
      <c r="A38" s="242" t="s">
        <v>280</v>
      </c>
      <c r="B38" s="57">
        <v>0</v>
      </c>
      <c r="C38" s="315"/>
      <c r="D38" s="316"/>
      <c r="E38" s="315"/>
      <c r="F38" s="316"/>
      <c r="G38" s="315"/>
      <c r="H38" s="316"/>
    </row>
    <row r="39" spans="1:8" ht="33" customHeight="1" x14ac:dyDescent="0.4">
      <c r="A39" s="268" t="s">
        <v>61</v>
      </c>
      <c r="B39" s="268"/>
      <c r="C39" s="308" t="s">
        <v>211</v>
      </c>
      <c r="D39" s="308"/>
      <c r="E39" s="325" t="s">
        <v>212</v>
      </c>
      <c r="F39" s="325"/>
      <c r="G39" s="325" t="s">
        <v>212</v>
      </c>
      <c r="H39" s="325"/>
    </row>
    <row r="40" spans="1:8" x14ac:dyDescent="0.4">
      <c r="A40" s="242" t="s">
        <v>166</v>
      </c>
      <c r="B40" s="8" t="s">
        <v>213</v>
      </c>
      <c r="C40" s="278"/>
      <c r="D40" s="278"/>
      <c r="E40" s="326"/>
      <c r="F40" s="326"/>
      <c r="G40" s="326"/>
      <c r="H40" s="326"/>
    </row>
    <row r="41" spans="1:8" ht="37.5" x14ac:dyDescent="0.4">
      <c r="A41" s="246" t="s">
        <v>165</v>
      </c>
      <c r="B41" s="10" t="s">
        <v>135</v>
      </c>
      <c r="C41" s="278"/>
      <c r="D41" s="278"/>
      <c r="E41" s="340"/>
      <c r="F41" s="340"/>
      <c r="G41" s="340"/>
      <c r="H41" s="340"/>
    </row>
    <row r="42" spans="1:8" ht="18.75" x14ac:dyDescent="0.4">
      <c r="A42" s="242" t="s">
        <v>163</v>
      </c>
      <c r="B42" s="9">
        <v>36525</v>
      </c>
      <c r="C42" s="310"/>
      <c r="D42" s="311"/>
      <c r="E42" s="310"/>
      <c r="F42" s="311"/>
      <c r="G42" s="310"/>
      <c r="H42" s="311"/>
    </row>
    <row r="43" spans="1:8" ht="18.75" x14ac:dyDescent="0.4">
      <c r="A43" s="242" t="s">
        <v>164</v>
      </c>
      <c r="B43" s="9">
        <v>36525</v>
      </c>
      <c r="C43" s="310"/>
      <c r="D43" s="311"/>
      <c r="E43" s="310"/>
      <c r="F43" s="311"/>
      <c r="G43" s="310"/>
      <c r="H43" s="311"/>
    </row>
    <row r="44" spans="1:8" s="6" customFormat="1" ht="18.75" x14ac:dyDescent="0.4">
      <c r="A44" s="242" t="s">
        <v>280</v>
      </c>
      <c r="B44" s="57">
        <v>0</v>
      </c>
      <c r="C44" s="315"/>
      <c r="D44" s="316"/>
      <c r="E44" s="315"/>
      <c r="F44" s="316"/>
      <c r="G44" s="315"/>
      <c r="H44" s="316"/>
    </row>
    <row r="45" spans="1:8" s="6" customFormat="1" ht="18.75" x14ac:dyDescent="0.4">
      <c r="A45" s="268" t="s">
        <v>196</v>
      </c>
      <c r="B45" s="268"/>
      <c r="C45" s="325" t="s">
        <v>155</v>
      </c>
      <c r="D45" s="325"/>
      <c r="E45" s="325" t="s">
        <v>199</v>
      </c>
      <c r="F45" s="325"/>
      <c r="G45" s="325" t="s">
        <v>198</v>
      </c>
      <c r="H45" s="325"/>
    </row>
    <row r="46" spans="1:8" s="6" customFormat="1" x14ac:dyDescent="0.4">
      <c r="A46" s="242" t="s">
        <v>166</v>
      </c>
      <c r="B46" s="8" t="s">
        <v>216</v>
      </c>
      <c r="C46" s="278"/>
      <c r="D46" s="278"/>
      <c r="E46" s="278"/>
      <c r="F46" s="278"/>
      <c r="G46" s="278"/>
      <c r="H46" s="278"/>
    </row>
    <row r="47" spans="1:8" s="6" customFormat="1" ht="37.5" x14ac:dyDescent="0.4">
      <c r="A47" s="246" t="s">
        <v>165</v>
      </c>
      <c r="B47" s="10" t="s">
        <v>135</v>
      </c>
      <c r="C47" s="278"/>
      <c r="D47" s="278"/>
      <c r="E47" s="278"/>
      <c r="F47" s="278"/>
      <c r="G47" s="278"/>
      <c r="H47" s="278"/>
    </row>
    <row r="48" spans="1:8" s="6" customFormat="1" ht="18.75" x14ac:dyDescent="0.4">
      <c r="A48" s="242" t="s">
        <v>169</v>
      </c>
      <c r="B48" s="9">
        <v>36525</v>
      </c>
      <c r="C48" s="310"/>
      <c r="D48" s="311"/>
      <c r="E48" s="310"/>
      <c r="F48" s="311"/>
      <c r="G48" s="310"/>
      <c r="H48" s="311"/>
    </row>
    <row r="49" spans="1:8" s="6" customFormat="1" ht="18.75" x14ac:dyDescent="0.4">
      <c r="A49" s="242" t="s">
        <v>170</v>
      </c>
      <c r="B49" s="9">
        <v>36525</v>
      </c>
      <c r="C49" s="310"/>
      <c r="D49" s="311"/>
      <c r="E49" s="310"/>
      <c r="F49" s="311"/>
      <c r="G49" s="310"/>
      <c r="H49" s="311"/>
    </row>
    <row r="50" spans="1:8" s="6" customFormat="1" x14ac:dyDescent="0.4">
      <c r="A50" s="242" t="s">
        <v>168</v>
      </c>
      <c r="B50" s="8">
        <v>400</v>
      </c>
      <c r="C50" s="309"/>
      <c r="D50" s="309"/>
      <c r="E50" s="309"/>
      <c r="F50" s="309"/>
      <c r="G50" s="309"/>
      <c r="H50" s="309"/>
    </row>
    <row r="51" spans="1:8" ht="18.75" x14ac:dyDescent="0.4">
      <c r="A51" s="268" t="s">
        <v>195</v>
      </c>
      <c r="B51" s="268"/>
      <c r="C51" s="325" t="s">
        <v>155</v>
      </c>
      <c r="D51" s="325"/>
      <c r="E51" s="325" t="s">
        <v>199</v>
      </c>
      <c r="F51" s="325"/>
      <c r="G51" s="325" t="s">
        <v>198</v>
      </c>
      <c r="H51" s="325"/>
    </row>
    <row r="52" spans="1:8" x14ac:dyDescent="0.4">
      <c r="A52" s="242" t="s">
        <v>93</v>
      </c>
      <c r="B52" s="8" t="s">
        <v>215</v>
      </c>
      <c r="C52" s="278"/>
      <c r="D52" s="278"/>
      <c r="E52" s="278"/>
      <c r="F52" s="278"/>
      <c r="G52" s="278"/>
      <c r="H52" s="278"/>
    </row>
    <row r="53" spans="1:8" ht="37.5" x14ac:dyDescent="0.4">
      <c r="A53" s="246" t="s">
        <v>165</v>
      </c>
      <c r="B53" s="10" t="s">
        <v>135</v>
      </c>
      <c r="C53" s="278"/>
      <c r="D53" s="278"/>
      <c r="E53" s="278"/>
      <c r="F53" s="278"/>
      <c r="G53" s="278"/>
      <c r="H53" s="278"/>
    </row>
    <row r="54" spans="1:8" ht="18.75" x14ac:dyDescent="0.4">
      <c r="A54" s="242" t="s">
        <v>443</v>
      </c>
      <c r="B54" s="9">
        <v>36525</v>
      </c>
      <c r="C54" s="310"/>
      <c r="D54" s="311"/>
      <c r="E54" s="310"/>
      <c r="F54" s="311"/>
      <c r="G54" s="310"/>
      <c r="H54" s="311"/>
    </row>
    <row r="55" spans="1:8" ht="18.75" x14ac:dyDescent="0.4">
      <c r="A55" s="242" t="s">
        <v>444</v>
      </c>
      <c r="B55" s="9">
        <v>36525</v>
      </c>
      <c r="C55" s="310"/>
      <c r="D55" s="311"/>
      <c r="E55" s="310"/>
      <c r="F55" s="311"/>
      <c r="G55" s="310"/>
      <c r="H55" s="311"/>
    </row>
    <row r="56" spans="1:8" s="13" customFormat="1" x14ac:dyDescent="0.4">
      <c r="A56" s="242" t="s">
        <v>283</v>
      </c>
      <c r="B56" s="8">
        <v>1</v>
      </c>
      <c r="C56" s="309"/>
      <c r="D56" s="309"/>
      <c r="E56" s="309"/>
      <c r="F56" s="309"/>
      <c r="G56" s="309"/>
      <c r="H56" s="309"/>
    </row>
    <row r="57" spans="1:8" ht="30.75" customHeight="1" x14ac:dyDescent="0.4">
      <c r="A57" s="268" t="s">
        <v>197</v>
      </c>
      <c r="B57" s="268"/>
      <c r="C57" s="4" t="s">
        <v>155</v>
      </c>
      <c r="D57" s="5" t="s">
        <v>153</v>
      </c>
      <c r="E57" s="152"/>
      <c r="F57" s="146"/>
      <c r="G57" s="146"/>
      <c r="H57" s="147"/>
    </row>
    <row r="58" spans="1:8" x14ac:dyDescent="0.4">
      <c r="A58" s="242" t="s">
        <v>171</v>
      </c>
      <c r="B58" s="8" t="s">
        <v>176</v>
      </c>
      <c r="C58" s="222"/>
      <c r="D58" s="223"/>
      <c r="E58" s="153"/>
      <c r="F58" s="148"/>
      <c r="G58" s="148"/>
      <c r="H58" s="149"/>
    </row>
    <row r="59" spans="1:8" x14ac:dyDescent="0.4">
      <c r="A59" s="244" t="s">
        <v>172</v>
      </c>
      <c r="B59" s="8" t="s">
        <v>177</v>
      </c>
      <c r="C59" s="222"/>
      <c r="D59" s="223"/>
      <c r="E59" s="153"/>
      <c r="F59" s="148"/>
      <c r="G59" s="148"/>
      <c r="H59" s="149"/>
    </row>
    <row r="60" spans="1:8" x14ac:dyDescent="0.4">
      <c r="A60" s="244" t="s">
        <v>173</v>
      </c>
      <c r="B60" s="9">
        <v>36525</v>
      </c>
      <c r="C60" s="221"/>
      <c r="D60" s="221"/>
      <c r="E60" s="153"/>
      <c r="F60" s="148"/>
      <c r="G60" s="148"/>
      <c r="H60" s="149"/>
    </row>
    <row r="61" spans="1:8" x14ac:dyDescent="0.4">
      <c r="A61" s="244" t="s">
        <v>174</v>
      </c>
      <c r="B61" s="8" t="s">
        <v>178</v>
      </c>
      <c r="C61" s="222"/>
      <c r="D61" s="222"/>
      <c r="E61" s="153"/>
      <c r="F61" s="148"/>
      <c r="G61" s="148"/>
      <c r="H61" s="149"/>
    </row>
    <row r="62" spans="1:8" x14ac:dyDescent="0.4">
      <c r="A62" s="244" t="s">
        <v>175</v>
      </c>
      <c r="B62" s="8">
        <v>70</v>
      </c>
      <c r="C62" s="222"/>
      <c r="D62" s="222"/>
      <c r="E62" s="153"/>
      <c r="F62" s="148"/>
      <c r="G62" s="148"/>
      <c r="H62" s="149"/>
    </row>
    <row r="63" spans="1:8" x14ac:dyDescent="0.4">
      <c r="A63" s="268" t="s">
        <v>182</v>
      </c>
      <c r="B63" s="268"/>
      <c r="C63" s="317"/>
      <c r="D63" s="318"/>
      <c r="E63" s="153"/>
      <c r="F63" s="148"/>
      <c r="G63" s="148"/>
      <c r="H63" s="149"/>
    </row>
    <row r="64" spans="1:8" s="13" customFormat="1" ht="18.75" x14ac:dyDescent="0.4">
      <c r="A64" s="247" t="s">
        <v>287</v>
      </c>
      <c r="B64" s="157" t="s">
        <v>288</v>
      </c>
      <c r="C64" s="322"/>
      <c r="D64" s="322"/>
      <c r="E64" s="156" t="s">
        <v>370</v>
      </c>
      <c r="F64" s="148"/>
      <c r="G64" s="148"/>
      <c r="H64" s="149"/>
    </row>
    <row r="65" spans="1:8" s="13" customFormat="1" x14ac:dyDescent="0.4">
      <c r="A65" s="248" t="s">
        <v>289</v>
      </c>
      <c r="B65" s="158" t="s">
        <v>290</v>
      </c>
      <c r="C65" s="321"/>
      <c r="D65" s="321"/>
      <c r="E65" s="156" t="s">
        <v>379</v>
      </c>
      <c r="F65" s="148"/>
      <c r="G65" s="148"/>
      <c r="H65" s="149"/>
    </row>
    <row r="66" spans="1:8" x14ac:dyDescent="0.4">
      <c r="A66" s="249" t="s">
        <v>291</v>
      </c>
      <c r="B66" s="157" t="s">
        <v>148</v>
      </c>
      <c r="C66" s="323"/>
      <c r="D66" s="323"/>
      <c r="E66" s="156" t="s">
        <v>372</v>
      </c>
      <c r="F66" s="155" t="s">
        <v>369</v>
      </c>
      <c r="G66" s="148"/>
      <c r="H66" s="149"/>
    </row>
    <row r="67" spans="1:8" s="13" customFormat="1" x14ac:dyDescent="0.4">
      <c r="A67" s="250" t="s">
        <v>293</v>
      </c>
      <c r="B67" s="159" t="s">
        <v>294</v>
      </c>
      <c r="C67" s="321"/>
      <c r="D67" s="321"/>
      <c r="E67" s="156" t="s">
        <v>379</v>
      </c>
      <c r="F67" s="148"/>
      <c r="G67" s="148"/>
      <c r="H67" s="149"/>
    </row>
    <row r="68" spans="1:8" s="13" customFormat="1" x14ac:dyDescent="0.4">
      <c r="A68" s="242" t="s">
        <v>296</v>
      </c>
      <c r="B68" s="10" t="s">
        <v>292</v>
      </c>
      <c r="C68" s="309"/>
      <c r="D68" s="309"/>
      <c r="E68" s="156" t="s">
        <v>371</v>
      </c>
      <c r="F68" s="148"/>
      <c r="G68" s="148"/>
      <c r="H68" s="149"/>
    </row>
    <row r="69" spans="1:8" s="13" customFormat="1" x14ac:dyDescent="0.4">
      <c r="A69" s="268" t="s">
        <v>207</v>
      </c>
      <c r="B69" s="268"/>
      <c r="C69" s="317"/>
      <c r="D69" s="318"/>
      <c r="E69" s="153"/>
      <c r="F69" s="148"/>
      <c r="G69" s="148"/>
      <c r="H69" s="149"/>
    </row>
    <row r="70" spans="1:8" s="13" customFormat="1" x14ac:dyDescent="0.4">
      <c r="A70" s="242" t="s">
        <v>180</v>
      </c>
      <c r="B70" s="8" t="s">
        <v>181</v>
      </c>
      <c r="C70" s="319"/>
      <c r="D70" s="320"/>
      <c r="E70" s="154"/>
      <c r="F70" s="150"/>
      <c r="G70" s="150"/>
      <c r="H70" s="151"/>
    </row>
    <row r="71" spans="1:8" ht="20.25" customHeight="1" x14ac:dyDescent="0.4">
      <c r="A71" s="268" t="s">
        <v>183</v>
      </c>
      <c r="B71" s="268"/>
      <c r="C71" s="314"/>
      <c r="D71" s="314"/>
      <c r="E71" s="314"/>
      <c r="F71" s="314"/>
      <c r="G71" s="314"/>
      <c r="H71" s="314"/>
    </row>
    <row r="72" spans="1:8" ht="189" customHeight="1" x14ac:dyDescent="0.4">
      <c r="A72" s="242" t="s">
        <v>374</v>
      </c>
      <c r="B72" s="8" t="s">
        <v>375</v>
      </c>
      <c r="C72" s="324"/>
      <c r="D72" s="324"/>
      <c r="E72" s="324"/>
      <c r="F72" s="324"/>
      <c r="G72" s="324"/>
      <c r="H72" s="324"/>
    </row>
    <row r="73" spans="1:8" s="13" customFormat="1" ht="189" customHeight="1" x14ac:dyDescent="0.4">
      <c r="A73" s="242" t="s">
        <v>377</v>
      </c>
      <c r="B73" s="8" t="s">
        <v>378</v>
      </c>
      <c r="C73" s="324"/>
      <c r="D73" s="324"/>
      <c r="E73" s="324"/>
      <c r="F73" s="324"/>
      <c r="G73" s="324"/>
      <c r="H73" s="324"/>
    </row>
    <row r="74" spans="1:8" x14ac:dyDescent="0.4">
      <c r="A74" s="268" t="s">
        <v>185</v>
      </c>
      <c r="B74" s="268"/>
      <c r="C74" s="308" t="s">
        <v>186</v>
      </c>
      <c r="D74" s="308"/>
      <c r="E74" s="308" t="s">
        <v>187</v>
      </c>
      <c r="F74" s="308"/>
      <c r="G74" s="308" t="s">
        <v>188</v>
      </c>
      <c r="H74" s="308"/>
    </row>
    <row r="75" spans="1:8" x14ac:dyDescent="0.4">
      <c r="A75" s="242" t="s">
        <v>189</v>
      </c>
      <c r="B75" s="8" t="s">
        <v>389</v>
      </c>
      <c r="C75" s="278"/>
      <c r="D75" s="278"/>
      <c r="E75" s="278"/>
      <c r="F75" s="278"/>
      <c r="G75" s="278"/>
      <c r="H75" s="278"/>
    </row>
    <row r="76" spans="1:8" ht="18.75" x14ac:dyDescent="0.4">
      <c r="A76" s="242" t="s">
        <v>125</v>
      </c>
      <c r="B76" s="9">
        <v>36525</v>
      </c>
      <c r="C76" s="310"/>
      <c r="D76" s="311"/>
      <c r="E76" s="310"/>
      <c r="F76" s="311"/>
      <c r="G76" s="310"/>
      <c r="H76" s="311"/>
    </row>
    <row r="77" spans="1:8" ht="18.75" x14ac:dyDescent="0.4">
      <c r="A77" s="245" t="s">
        <v>99</v>
      </c>
      <c r="B77" s="10" t="s">
        <v>137</v>
      </c>
      <c r="C77" s="312"/>
      <c r="D77" s="313"/>
      <c r="E77" s="312"/>
      <c r="F77" s="313"/>
      <c r="G77" s="312"/>
      <c r="H77" s="313"/>
    </row>
    <row r="78" spans="1:8" ht="37.5" x14ac:dyDescent="0.4">
      <c r="A78" s="245" t="s">
        <v>190</v>
      </c>
      <c r="B78" s="10" t="s">
        <v>135</v>
      </c>
      <c r="C78" s="278"/>
      <c r="D78" s="278"/>
      <c r="E78" s="278"/>
      <c r="F78" s="278"/>
      <c r="G78" s="278"/>
      <c r="H78" s="278"/>
    </row>
    <row r="79" spans="1:8" x14ac:dyDescent="0.4">
      <c r="A79" s="242" t="s">
        <v>91</v>
      </c>
      <c r="B79" s="8" t="s">
        <v>224</v>
      </c>
      <c r="C79" s="278"/>
      <c r="D79" s="278"/>
      <c r="E79" s="278"/>
      <c r="F79" s="278"/>
      <c r="G79" s="278"/>
      <c r="H79" s="278"/>
    </row>
    <row r="80" spans="1:8" x14ac:dyDescent="0.4">
      <c r="A80" s="245" t="s">
        <v>191</v>
      </c>
      <c r="B80" s="8" t="s">
        <v>390</v>
      </c>
      <c r="C80" s="278"/>
      <c r="D80" s="278"/>
      <c r="E80" s="278"/>
      <c r="F80" s="278"/>
      <c r="G80" s="278"/>
      <c r="H80" s="278"/>
    </row>
    <row r="81" spans="1:8" x14ac:dyDescent="0.4">
      <c r="A81" s="268" t="s">
        <v>185</v>
      </c>
      <c r="B81" s="268"/>
      <c r="C81" s="308" t="s">
        <v>386</v>
      </c>
      <c r="D81" s="308"/>
      <c r="E81" s="308" t="s">
        <v>387</v>
      </c>
      <c r="F81" s="308"/>
      <c r="G81" s="308" t="s">
        <v>388</v>
      </c>
      <c r="H81" s="308"/>
    </row>
    <row r="82" spans="1:8" x14ac:dyDescent="0.4">
      <c r="A82" s="242" t="s">
        <v>189</v>
      </c>
      <c r="B82" s="8" t="s">
        <v>389</v>
      </c>
      <c r="C82" s="278"/>
      <c r="D82" s="278"/>
      <c r="E82" s="278"/>
      <c r="F82" s="278"/>
      <c r="G82" s="278"/>
      <c r="H82" s="278"/>
    </row>
    <row r="83" spans="1:8" s="13" customFormat="1" x14ac:dyDescent="0.4">
      <c r="A83" s="242" t="s">
        <v>193</v>
      </c>
      <c r="B83" s="8" t="s">
        <v>219</v>
      </c>
      <c r="C83" s="278"/>
      <c r="D83" s="278"/>
      <c r="E83" s="225"/>
      <c r="F83" s="226"/>
      <c r="G83" s="225"/>
      <c r="H83" s="226"/>
    </row>
    <row r="84" spans="1:8" ht="18.75" x14ac:dyDescent="0.4">
      <c r="A84" s="245" t="s">
        <v>18</v>
      </c>
      <c r="B84" s="9">
        <v>36525</v>
      </c>
      <c r="C84" s="310"/>
      <c r="D84" s="311"/>
      <c r="E84" s="310"/>
      <c r="F84" s="311"/>
      <c r="G84" s="310"/>
      <c r="H84" s="311"/>
    </row>
    <row r="85" spans="1:8" ht="18.75" x14ac:dyDescent="0.4">
      <c r="A85" s="245" t="s">
        <v>99</v>
      </c>
      <c r="B85" s="10" t="s">
        <v>137</v>
      </c>
      <c r="C85" s="312"/>
      <c r="D85" s="313"/>
      <c r="E85" s="312"/>
      <c r="F85" s="313"/>
      <c r="G85" s="312"/>
      <c r="H85" s="313"/>
    </row>
    <row r="86" spans="1:8" ht="37.5" x14ac:dyDescent="0.4">
      <c r="A86" s="242" t="s">
        <v>190</v>
      </c>
      <c r="B86" s="10" t="s">
        <v>135</v>
      </c>
      <c r="C86" s="278"/>
      <c r="D86" s="278"/>
      <c r="E86" s="278"/>
      <c r="F86" s="278"/>
      <c r="G86" s="278"/>
      <c r="H86" s="278"/>
    </row>
    <row r="87" spans="1:8" x14ac:dyDescent="0.4">
      <c r="A87" s="245" t="s">
        <v>91</v>
      </c>
      <c r="B87" s="8" t="s">
        <v>277</v>
      </c>
      <c r="C87" s="278"/>
      <c r="D87" s="278"/>
      <c r="E87" s="278"/>
      <c r="F87" s="278"/>
      <c r="G87" s="278"/>
      <c r="H87" s="278"/>
    </row>
    <row r="88" spans="1:8" x14ac:dyDescent="0.4">
      <c r="A88" s="242" t="s">
        <v>191</v>
      </c>
      <c r="B88" s="8" t="s">
        <v>278</v>
      </c>
      <c r="C88" s="278"/>
      <c r="D88" s="278"/>
      <c r="E88" s="278"/>
      <c r="F88" s="278"/>
      <c r="G88" s="278"/>
      <c r="H88" s="278"/>
    </row>
    <row r="89" spans="1:8" x14ac:dyDescent="0.4">
      <c r="A89" s="268" t="s">
        <v>192</v>
      </c>
      <c r="B89" s="268"/>
      <c r="C89" s="308"/>
      <c r="D89" s="308"/>
      <c r="E89" s="308"/>
      <c r="F89" s="308"/>
      <c r="G89" s="308"/>
      <c r="H89" s="308"/>
    </row>
    <row r="90" spans="1:8" x14ac:dyDescent="0.4">
      <c r="A90" s="242" t="s">
        <v>189</v>
      </c>
      <c r="B90" s="8" t="s">
        <v>218</v>
      </c>
      <c r="C90" s="278"/>
      <c r="D90" s="278"/>
      <c r="E90" s="331"/>
      <c r="F90" s="332"/>
      <c r="G90" s="332"/>
      <c r="H90" s="333"/>
    </row>
    <row r="91" spans="1:8" x14ac:dyDescent="0.4">
      <c r="A91" s="242" t="s">
        <v>193</v>
      </c>
      <c r="B91" s="8" t="s">
        <v>219</v>
      </c>
      <c r="C91" s="278"/>
      <c r="D91" s="278"/>
      <c r="E91" s="334"/>
      <c r="F91" s="335"/>
      <c r="G91" s="335"/>
      <c r="H91" s="336"/>
    </row>
    <row r="92" spans="1:8" x14ac:dyDescent="0.4">
      <c r="A92" s="242" t="s">
        <v>38</v>
      </c>
      <c r="B92" s="8" t="s">
        <v>217</v>
      </c>
      <c r="C92" s="278"/>
      <c r="D92" s="278"/>
      <c r="E92" s="334"/>
      <c r="F92" s="335"/>
      <c r="G92" s="335"/>
      <c r="H92" s="336"/>
    </row>
    <row r="93" spans="1:8" ht="37.5" x14ac:dyDescent="0.4">
      <c r="A93" s="242" t="s">
        <v>190</v>
      </c>
      <c r="B93" s="10" t="s">
        <v>135</v>
      </c>
      <c r="C93" s="278"/>
      <c r="D93" s="278"/>
      <c r="E93" s="334"/>
      <c r="F93" s="335"/>
      <c r="G93" s="335"/>
      <c r="H93" s="336"/>
    </row>
    <row r="94" spans="1:8" x14ac:dyDescent="0.4">
      <c r="A94" s="242" t="s">
        <v>99</v>
      </c>
      <c r="B94" s="10" t="s">
        <v>137</v>
      </c>
      <c r="C94" s="278"/>
      <c r="D94" s="278"/>
      <c r="E94" s="334"/>
      <c r="F94" s="335"/>
      <c r="G94" s="335"/>
      <c r="H94" s="336"/>
    </row>
    <row r="95" spans="1:8" x14ac:dyDescent="0.4">
      <c r="A95" s="242" t="s">
        <v>91</v>
      </c>
      <c r="B95" s="8" t="s">
        <v>226</v>
      </c>
      <c r="C95" s="278"/>
      <c r="D95" s="278"/>
      <c r="E95" s="334"/>
      <c r="F95" s="335"/>
      <c r="G95" s="335"/>
      <c r="H95" s="336"/>
    </row>
    <row r="96" spans="1:8" x14ac:dyDescent="0.4">
      <c r="A96" s="242" t="s">
        <v>191</v>
      </c>
      <c r="B96" s="8" t="s">
        <v>227</v>
      </c>
      <c r="C96" s="278"/>
      <c r="D96" s="278"/>
      <c r="E96" s="334"/>
      <c r="F96" s="335"/>
      <c r="G96" s="335"/>
      <c r="H96" s="336"/>
    </row>
    <row r="97" spans="1:8" x14ac:dyDescent="0.4">
      <c r="A97" s="242" t="s">
        <v>46</v>
      </c>
      <c r="B97" s="11" t="s">
        <v>148</v>
      </c>
      <c r="C97" s="278"/>
      <c r="D97" s="278"/>
      <c r="E97" s="337"/>
      <c r="F97" s="338"/>
      <c r="G97" s="338"/>
      <c r="H97" s="339"/>
    </row>
    <row r="98" spans="1:8" s="13" customFormat="1" x14ac:dyDescent="0.4">
      <c r="A98" s="268" t="s">
        <v>448</v>
      </c>
      <c r="B98" s="268"/>
      <c r="C98" s="308"/>
      <c r="D98" s="308"/>
      <c r="E98" s="308"/>
      <c r="F98" s="308"/>
      <c r="G98" s="308"/>
      <c r="H98" s="308"/>
    </row>
    <row r="99" spans="1:8" s="13" customFormat="1" x14ac:dyDescent="0.4">
      <c r="A99" s="245" t="s">
        <v>189</v>
      </c>
      <c r="B99" s="8" t="s">
        <v>342</v>
      </c>
      <c r="C99" s="278"/>
      <c r="D99" s="278"/>
      <c r="E99" s="269"/>
      <c r="F99" s="270"/>
      <c r="G99" s="270"/>
      <c r="H99" s="271"/>
    </row>
    <row r="100" spans="1:8" s="13" customFormat="1" x14ac:dyDescent="0.4">
      <c r="A100" s="245" t="s">
        <v>193</v>
      </c>
      <c r="B100" s="8" t="s">
        <v>186</v>
      </c>
      <c r="C100" s="278"/>
      <c r="D100" s="278"/>
      <c r="E100" s="272"/>
      <c r="F100" s="273"/>
      <c r="G100" s="273"/>
      <c r="H100" s="274"/>
    </row>
    <row r="101" spans="1:8" s="13" customFormat="1" ht="37.5" x14ac:dyDescent="0.4">
      <c r="A101" s="245" t="s">
        <v>190</v>
      </c>
      <c r="B101" s="10" t="s">
        <v>135</v>
      </c>
      <c r="C101" s="278"/>
      <c r="D101" s="278"/>
      <c r="E101" s="272"/>
      <c r="F101" s="273"/>
      <c r="G101" s="273"/>
      <c r="H101" s="274"/>
    </row>
    <row r="102" spans="1:8" s="13" customFormat="1" x14ac:dyDescent="0.4">
      <c r="A102" s="245" t="s">
        <v>99</v>
      </c>
      <c r="B102" s="10" t="s">
        <v>137</v>
      </c>
      <c r="C102" s="278"/>
      <c r="D102" s="278"/>
      <c r="E102" s="272"/>
      <c r="F102" s="273"/>
      <c r="G102" s="273"/>
      <c r="H102" s="274"/>
    </row>
    <row r="103" spans="1:8" s="13" customFormat="1" ht="18.75" x14ac:dyDescent="0.4">
      <c r="A103" s="245" t="s">
        <v>325</v>
      </c>
      <c r="B103" s="126" t="s">
        <v>326</v>
      </c>
      <c r="C103" s="295"/>
      <c r="D103" s="296"/>
      <c r="E103" s="275"/>
      <c r="F103" s="276"/>
      <c r="G103" s="276"/>
      <c r="H103" s="277"/>
    </row>
    <row r="104" spans="1:8" x14ac:dyDescent="0.4">
      <c r="A104" s="268" t="s">
        <v>200</v>
      </c>
      <c r="B104" s="268"/>
      <c r="C104" s="308"/>
      <c r="D104" s="308"/>
      <c r="E104" s="308"/>
      <c r="F104" s="308"/>
      <c r="G104" s="308"/>
      <c r="H104" s="308"/>
    </row>
    <row r="105" spans="1:8" x14ac:dyDescent="0.4">
      <c r="A105" s="242" t="s">
        <v>189</v>
      </c>
      <c r="B105" s="8" t="s">
        <v>223</v>
      </c>
      <c r="C105" s="278"/>
      <c r="D105" s="278"/>
      <c r="E105" s="280"/>
      <c r="F105" s="281"/>
      <c r="G105" s="281"/>
      <c r="H105" s="282"/>
    </row>
    <row r="106" spans="1:8" x14ac:dyDescent="0.4">
      <c r="A106" s="242" t="s">
        <v>193</v>
      </c>
      <c r="B106" s="8" t="s">
        <v>220</v>
      </c>
      <c r="C106" s="278"/>
      <c r="D106" s="278"/>
      <c r="E106" s="283"/>
      <c r="F106" s="284"/>
      <c r="G106" s="284"/>
      <c r="H106" s="285"/>
    </row>
    <row r="107" spans="1:8" x14ac:dyDescent="0.4">
      <c r="A107" s="242" t="s">
        <v>38</v>
      </c>
      <c r="B107" s="8" t="s">
        <v>221</v>
      </c>
      <c r="C107" s="278"/>
      <c r="D107" s="278"/>
      <c r="E107" s="283"/>
      <c r="F107" s="284"/>
      <c r="G107" s="284"/>
      <c r="H107" s="285"/>
    </row>
    <row r="108" spans="1:8" ht="37.5" x14ac:dyDescent="0.4">
      <c r="A108" s="242" t="s">
        <v>190</v>
      </c>
      <c r="B108" s="10" t="s">
        <v>135</v>
      </c>
      <c r="C108" s="278"/>
      <c r="D108" s="278"/>
      <c r="E108" s="283"/>
      <c r="F108" s="284"/>
      <c r="G108" s="284"/>
      <c r="H108" s="285"/>
    </row>
    <row r="109" spans="1:8" x14ac:dyDescent="0.4">
      <c r="A109" s="242" t="s">
        <v>99</v>
      </c>
      <c r="B109" s="10" t="s">
        <v>137</v>
      </c>
      <c r="C109" s="278"/>
      <c r="D109" s="278"/>
      <c r="E109" s="283"/>
      <c r="F109" s="284"/>
      <c r="G109" s="284"/>
      <c r="H109" s="285"/>
    </row>
    <row r="110" spans="1:8" s="13" customFormat="1" ht="18.75" x14ac:dyDescent="0.4">
      <c r="A110" s="245" t="s">
        <v>325</v>
      </c>
      <c r="B110" s="126" t="s">
        <v>326</v>
      </c>
      <c r="C110" s="295"/>
      <c r="D110" s="296"/>
      <c r="E110" s="283"/>
      <c r="F110" s="284"/>
      <c r="G110" s="284"/>
      <c r="H110" s="285"/>
    </row>
    <row r="111" spans="1:8" x14ac:dyDescent="0.4">
      <c r="A111" s="242" t="s">
        <v>91</v>
      </c>
      <c r="B111" s="8" t="s">
        <v>224</v>
      </c>
      <c r="C111" s="278"/>
      <c r="D111" s="278"/>
      <c r="E111" s="283"/>
      <c r="F111" s="284"/>
      <c r="G111" s="284"/>
      <c r="H111" s="285"/>
    </row>
    <row r="112" spans="1:8" x14ac:dyDescent="0.4">
      <c r="A112" s="242" t="s">
        <v>93</v>
      </c>
      <c r="B112" s="8" t="s">
        <v>225</v>
      </c>
      <c r="C112" s="278"/>
      <c r="D112" s="278"/>
      <c r="E112" s="283"/>
      <c r="F112" s="284"/>
      <c r="G112" s="284"/>
      <c r="H112" s="285"/>
    </row>
    <row r="113" spans="1:8" x14ac:dyDescent="0.4">
      <c r="A113" s="242" t="s">
        <v>202</v>
      </c>
      <c r="B113" s="10" t="s">
        <v>137</v>
      </c>
      <c r="C113" s="278"/>
      <c r="D113" s="278"/>
      <c r="E113" s="283"/>
      <c r="F113" s="284"/>
      <c r="G113" s="284"/>
      <c r="H113" s="285"/>
    </row>
    <row r="114" spans="1:8" ht="37.5" x14ac:dyDescent="0.4">
      <c r="A114" s="242" t="s">
        <v>201</v>
      </c>
      <c r="B114" s="10" t="s">
        <v>135</v>
      </c>
      <c r="C114" s="278"/>
      <c r="D114" s="278"/>
      <c r="E114" s="283"/>
      <c r="F114" s="284"/>
      <c r="G114" s="284"/>
      <c r="H114" s="285"/>
    </row>
    <row r="115" spans="1:8" ht="18.75" x14ac:dyDescent="0.4">
      <c r="A115" s="242" t="s">
        <v>357</v>
      </c>
      <c r="B115" s="12" t="s">
        <v>359</v>
      </c>
      <c r="C115" s="279"/>
      <c r="D115" s="279"/>
      <c r="E115" s="283"/>
      <c r="F115" s="284"/>
      <c r="G115" s="284"/>
      <c r="H115" s="285"/>
    </row>
    <row r="116" spans="1:8" s="13" customFormat="1" ht="18.75" x14ac:dyDescent="0.4">
      <c r="A116" s="242" t="s">
        <v>358</v>
      </c>
      <c r="B116" s="12" t="s">
        <v>360</v>
      </c>
      <c r="C116" s="279"/>
      <c r="D116" s="279"/>
      <c r="E116" s="283"/>
      <c r="F116" s="284"/>
      <c r="G116" s="284"/>
      <c r="H116" s="285"/>
    </row>
    <row r="117" spans="1:8" ht="18.75" x14ac:dyDescent="0.4">
      <c r="A117" s="245" t="s">
        <v>203</v>
      </c>
      <c r="B117" s="12" t="s">
        <v>313</v>
      </c>
      <c r="C117" s="279"/>
      <c r="D117" s="279"/>
      <c r="E117" s="286"/>
      <c r="F117" s="287"/>
      <c r="G117" s="287"/>
      <c r="H117" s="288"/>
    </row>
    <row r="118" spans="1:8" ht="18.75" x14ac:dyDescent="0.4">
      <c r="A118" s="245" t="s">
        <v>204</v>
      </c>
      <c r="B118" s="12">
        <v>50000</v>
      </c>
      <c r="C118" s="279"/>
      <c r="D118" s="279"/>
      <c r="E118" s="289" t="s">
        <v>314</v>
      </c>
      <c r="F118" s="290"/>
      <c r="G118" s="290"/>
      <c r="H118" s="291"/>
    </row>
    <row r="119" spans="1:8" ht="90" customHeight="1" x14ac:dyDescent="0.4">
      <c r="A119" s="245" t="s">
        <v>222</v>
      </c>
      <c r="B119" s="8" t="s">
        <v>344</v>
      </c>
      <c r="C119" s="278"/>
      <c r="D119" s="278"/>
      <c r="E119" s="278"/>
      <c r="F119" s="278"/>
      <c r="G119" s="278"/>
      <c r="H119" s="278"/>
    </row>
    <row r="120" spans="1:8" s="13" customFormat="1" ht="90" customHeight="1" x14ac:dyDescent="0.4">
      <c r="A120" s="245" t="s">
        <v>380</v>
      </c>
      <c r="B120" s="8" t="s">
        <v>382</v>
      </c>
      <c r="C120" s="292"/>
      <c r="D120" s="293"/>
      <c r="E120" s="293"/>
      <c r="F120" s="293"/>
      <c r="G120" s="293"/>
      <c r="H120" s="294"/>
    </row>
    <row r="121" spans="1:8" ht="90" customHeight="1" x14ac:dyDescent="0.4">
      <c r="A121" s="245" t="s">
        <v>205</v>
      </c>
      <c r="B121" s="8" t="s">
        <v>343</v>
      </c>
      <c r="C121" s="278"/>
      <c r="D121" s="278"/>
      <c r="E121" s="278"/>
      <c r="F121" s="278"/>
      <c r="G121" s="278"/>
      <c r="H121" s="278"/>
    </row>
    <row r="122" spans="1:8" s="13" customFormat="1" ht="90" customHeight="1" x14ac:dyDescent="0.4">
      <c r="A122" s="245" t="s">
        <v>380</v>
      </c>
      <c r="B122" s="8" t="s">
        <v>381</v>
      </c>
      <c r="C122" s="292"/>
      <c r="D122" s="293"/>
      <c r="E122" s="293"/>
      <c r="F122" s="293"/>
      <c r="G122" s="293"/>
      <c r="H122" s="294"/>
    </row>
    <row r="123" spans="1:8" s="13" customFormat="1" ht="18.75" x14ac:dyDescent="0.4"/>
  </sheetData>
  <sheetProtection sheet="1" objects="1" scenarios="1"/>
  <dataConsolidate/>
  <mergeCells count="203">
    <mergeCell ref="D3:E3"/>
    <mergeCell ref="C80:D80"/>
    <mergeCell ref="E75:F75"/>
    <mergeCell ref="E76:F76"/>
    <mergeCell ref="G88:H88"/>
    <mergeCell ref="C90:D90"/>
    <mergeCell ref="C91:D91"/>
    <mergeCell ref="G81:H81"/>
    <mergeCell ref="G82:H82"/>
    <mergeCell ref="G84:H84"/>
    <mergeCell ref="G85:H85"/>
    <mergeCell ref="G75:H75"/>
    <mergeCell ref="G76:H76"/>
    <mergeCell ref="G77:H77"/>
    <mergeCell ref="G78:H78"/>
    <mergeCell ref="G79:H79"/>
    <mergeCell ref="G80:H80"/>
    <mergeCell ref="C81:D81"/>
    <mergeCell ref="C82:D82"/>
    <mergeCell ref="C84:D84"/>
    <mergeCell ref="C85:D85"/>
    <mergeCell ref="C86:D86"/>
    <mergeCell ref="C83:D83"/>
    <mergeCell ref="G87:H87"/>
    <mergeCell ref="C54:D54"/>
    <mergeCell ref="E54:F54"/>
    <mergeCell ref="G54:H54"/>
    <mergeCell ref="G33:H33"/>
    <mergeCell ref="E33:F33"/>
    <mergeCell ref="C33:D33"/>
    <mergeCell ref="C34:D34"/>
    <mergeCell ref="E34:F34"/>
    <mergeCell ref="G46:H46"/>
    <mergeCell ref="G37:H37"/>
    <mergeCell ref="G43:H43"/>
    <mergeCell ref="G44:H44"/>
    <mergeCell ref="E53:F53"/>
    <mergeCell ref="C39:D39"/>
    <mergeCell ref="E39:F39"/>
    <mergeCell ref="C40:D40"/>
    <mergeCell ref="E40:F40"/>
    <mergeCell ref="A89:B89"/>
    <mergeCell ref="A74:B74"/>
    <mergeCell ref="A39:B39"/>
    <mergeCell ref="E90:H97"/>
    <mergeCell ref="E56:F56"/>
    <mergeCell ref="G56:H56"/>
    <mergeCell ref="C55:D55"/>
    <mergeCell ref="E55:F55"/>
    <mergeCell ref="G55:H55"/>
    <mergeCell ref="A63:B63"/>
    <mergeCell ref="C72:H72"/>
    <mergeCell ref="C41:D41"/>
    <mergeCell ref="E41:F41"/>
    <mergeCell ref="C51:D51"/>
    <mergeCell ref="G41:H41"/>
    <mergeCell ref="C42:D42"/>
    <mergeCell ref="E42:F42"/>
    <mergeCell ref="G42:H42"/>
    <mergeCell ref="C43:D43"/>
    <mergeCell ref="E43:F43"/>
    <mergeCell ref="C46:D46"/>
    <mergeCell ref="E46:F46"/>
    <mergeCell ref="C65:D65"/>
    <mergeCell ref="C68:D68"/>
    <mergeCell ref="F28:H32"/>
    <mergeCell ref="G53:H53"/>
    <mergeCell ref="G49:H49"/>
    <mergeCell ref="G38:H38"/>
    <mergeCell ref="C7:D7"/>
    <mergeCell ref="C8:D8"/>
    <mergeCell ref="C9:D9"/>
    <mergeCell ref="E51:F51"/>
    <mergeCell ref="C52:D52"/>
    <mergeCell ref="E52:F52"/>
    <mergeCell ref="G52:H52"/>
    <mergeCell ref="G39:H39"/>
    <mergeCell ref="G40:H40"/>
    <mergeCell ref="H23:H27"/>
    <mergeCell ref="C10:D10"/>
    <mergeCell ref="C11:D11"/>
    <mergeCell ref="C12:D12"/>
    <mergeCell ref="C14:D14"/>
    <mergeCell ref="C15:D15"/>
    <mergeCell ref="C16:D16"/>
    <mergeCell ref="C17:D17"/>
    <mergeCell ref="C20:D20"/>
    <mergeCell ref="C21:D21"/>
    <mergeCell ref="G74:H74"/>
    <mergeCell ref="C75:D75"/>
    <mergeCell ref="C73:H73"/>
    <mergeCell ref="A45:B45"/>
    <mergeCell ref="C45:D45"/>
    <mergeCell ref="E45:F45"/>
    <mergeCell ref="G45:H45"/>
    <mergeCell ref="G51:H51"/>
    <mergeCell ref="G34:H34"/>
    <mergeCell ref="C35:D35"/>
    <mergeCell ref="E35:F35"/>
    <mergeCell ref="G35:H35"/>
    <mergeCell ref="C36:D36"/>
    <mergeCell ref="E36:F36"/>
    <mergeCell ref="G36:H36"/>
    <mergeCell ref="C37:D37"/>
    <mergeCell ref="E37:F37"/>
    <mergeCell ref="E47:F47"/>
    <mergeCell ref="G47:H47"/>
    <mergeCell ref="C48:D48"/>
    <mergeCell ref="E48:F48"/>
    <mergeCell ref="G48:H48"/>
    <mergeCell ref="C49:D49"/>
    <mergeCell ref="E49:F49"/>
    <mergeCell ref="A23:B23"/>
    <mergeCell ref="E77:F77"/>
    <mergeCell ref="E78:F78"/>
    <mergeCell ref="E79:F79"/>
    <mergeCell ref="E80:F80"/>
    <mergeCell ref="A28:B28"/>
    <mergeCell ref="A33:B33"/>
    <mergeCell ref="A51:B51"/>
    <mergeCell ref="A57:B57"/>
    <mergeCell ref="A71:B71"/>
    <mergeCell ref="A69:B69"/>
    <mergeCell ref="C69:D69"/>
    <mergeCell ref="C70:D70"/>
    <mergeCell ref="E38:F38"/>
    <mergeCell ref="C44:D44"/>
    <mergeCell ref="E44:F44"/>
    <mergeCell ref="C67:D67"/>
    <mergeCell ref="C64:D64"/>
    <mergeCell ref="C66:D66"/>
    <mergeCell ref="C63:D63"/>
    <mergeCell ref="C56:D56"/>
    <mergeCell ref="C74:D74"/>
    <mergeCell ref="E74:F74"/>
    <mergeCell ref="C53:D53"/>
    <mergeCell ref="A81:B81"/>
    <mergeCell ref="C76:D76"/>
    <mergeCell ref="C77:D77"/>
    <mergeCell ref="C78:D78"/>
    <mergeCell ref="C79:D79"/>
    <mergeCell ref="A1:H1"/>
    <mergeCell ref="A4:H4"/>
    <mergeCell ref="C111:D111"/>
    <mergeCell ref="C105:D105"/>
    <mergeCell ref="C106:D106"/>
    <mergeCell ref="C107:D107"/>
    <mergeCell ref="C108:D108"/>
    <mergeCell ref="C109:D109"/>
    <mergeCell ref="C97:D97"/>
    <mergeCell ref="C71:H71"/>
    <mergeCell ref="C89:H89"/>
    <mergeCell ref="A104:B104"/>
    <mergeCell ref="C104:H104"/>
    <mergeCell ref="C92:D92"/>
    <mergeCell ref="C93:D93"/>
    <mergeCell ref="C94:D94"/>
    <mergeCell ref="C95:D95"/>
    <mergeCell ref="C96:D96"/>
    <mergeCell ref="C38:D38"/>
    <mergeCell ref="C5:H5"/>
    <mergeCell ref="C22:D22"/>
    <mergeCell ref="E6:H22"/>
    <mergeCell ref="C13:D13"/>
    <mergeCell ref="C18:D18"/>
    <mergeCell ref="C6:D6"/>
    <mergeCell ref="C19:D19"/>
    <mergeCell ref="C110:D110"/>
    <mergeCell ref="A98:B98"/>
    <mergeCell ref="C98:H98"/>
    <mergeCell ref="C50:D50"/>
    <mergeCell ref="E50:F50"/>
    <mergeCell ref="G50:H50"/>
    <mergeCell ref="C47:D47"/>
    <mergeCell ref="G86:H86"/>
    <mergeCell ref="C87:D87"/>
    <mergeCell ref="C88:D88"/>
    <mergeCell ref="E81:F81"/>
    <mergeCell ref="E82:F82"/>
    <mergeCell ref="E84:F84"/>
    <mergeCell ref="E85:F85"/>
    <mergeCell ref="E86:F86"/>
    <mergeCell ref="E87:F87"/>
    <mergeCell ref="E88:F88"/>
    <mergeCell ref="C122:H122"/>
    <mergeCell ref="C99:D99"/>
    <mergeCell ref="C100:D100"/>
    <mergeCell ref="C101:D101"/>
    <mergeCell ref="C102:D102"/>
    <mergeCell ref="C103:D103"/>
    <mergeCell ref="C116:D116"/>
    <mergeCell ref="C112:D112"/>
    <mergeCell ref="C117:D117"/>
    <mergeCell ref="C118:D118"/>
    <mergeCell ref="E99:H103"/>
    <mergeCell ref="C119:H119"/>
    <mergeCell ref="C115:D115"/>
    <mergeCell ref="C113:D113"/>
    <mergeCell ref="C114:D114"/>
    <mergeCell ref="C121:H121"/>
    <mergeCell ref="E105:H117"/>
    <mergeCell ref="E118:H118"/>
    <mergeCell ref="C120:H120"/>
  </mergeCells>
  <phoneticPr fontId="2"/>
  <dataValidations count="10">
    <dataValidation type="date" allowBlank="1" showInputMessage="1" showErrorMessage="1" sqref="B24:B25 B84 B54:B55 B15:B16 B76 B10 B29 B60 B36:B37 B42:B43 B48:B49" xr:uid="{00000000-0002-0000-0100-000000000000}">
      <formula1>TODAY()</formula1>
    </dataValidation>
    <dataValidation type="list" allowBlank="1" showInputMessage="1" showErrorMessage="1" sqref="B11" xr:uid="{00000000-0002-0000-0100-000002000000}">
      <formula1>"Male,Female"</formula1>
    </dataValidation>
    <dataValidation type="list" allowBlank="1" showInputMessage="1" showErrorMessage="1" sqref="B31" xr:uid="{00000000-0002-0000-0100-000003000000}">
      <formula1>"Received,Not Received"</formula1>
    </dataValidation>
    <dataValidation type="list" allowBlank="1" showInputMessage="1" showErrorMessage="1" sqref="B97:B103" xr:uid="{00000000-0002-0000-0100-000005000000}">
      <formula1>"No,Yes"</formula1>
    </dataValidation>
    <dataValidation type="list" allowBlank="1" showInputMessage="1" showErrorMessage="1" sqref="B61:D61" xr:uid="{00000000-0002-0000-0100-000007000000}">
      <formula1>"Pass,Fail"</formula1>
    </dataValidation>
    <dataValidation type="list" allowBlank="1" showInputMessage="1" showErrorMessage="1" sqref="B70:C70" xr:uid="{00000000-0002-0000-0100-00000A000000}">
      <formula1>"Dormitory,Homestay,Apartmet,Relative/Friend'sHouse,Not Decided"</formula1>
    </dataValidation>
    <dataValidation type="whole" operator="greaterThanOrEqual" allowBlank="1" showInputMessage="1" showErrorMessage="1" sqref="B38 B44" xr:uid="{B5067AB0-0B44-4D7C-BC7D-12B36A976EA8}">
      <formula1>0</formula1>
    </dataValidation>
    <dataValidation type="list" allowBlank="1" showInputMessage="1" showErrorMessage="1" sqref="B64:C64" xr:uid="{A217A001-1FA3-4E8B-8B9B-A07FD41D86E3}">
      <formula1>"大学院(GraduateSchool),大学(Univ),専門学校(ProfessionalCollege)"</formula1>
    </dataValidation>
    <dataValidation type="list" allowBlank="1" showInputMessage="1" showErrorMessage="1" sqref="B66:D66 B21:D22" xr:uid="{32EE4310-6D4A-4526-91F8-591D2610BEC5}">
      <formula1>"Yes,No"</formula1>
    </dataValidation>
    <dataValidation type="list" allowBlank="1" showInputMessage="1" showErrorMessage="1" sqref="B117:D117" xr:uid="{B29B75FD-E114-4EC5-8418-0A1B7B055E05}">
      <formula1>"750000JPY(For 1year),490000JPY(For 6 months)"</formula1>
    </dataValidation>
  </dataValidations>
  <hyperlinks>
    <hyperlink ref="B18" r:id="rId1" xr:uid="{0DF78045-ED1F-457B-8F61-A13326957D5F}"/>
    <hyperlink ref="B110" r:id="rId2" xr:uid="{35DC0FAE-72F2-4E1D-81F3-FAB8E4911B5F}"/>
    <hyperlink ref="B103" r:id="rId3" xr:uid="{EDEA6174-6FB0-41DE-9B52-12D2590F10D5}"/>
  </hyperlinks>
  <printOptions horizontalCentered="1"/>
  <pageMargins left="0.23622047244094491" right="0.23622047244094491" top="0.35433070866141736" bottom="0.35433070866141736" header="0.31496062992125984" footer="0.31496062992125984"/>
  <pageSetup paperSize="8" orientation="landscape" r:id="rId4"/>
  <headerFooter>
    <oddHeader>&amp;R&amp;D</oddHeader>
    <oddFooter>&amp;R&amp;P/&amp;N</oddFooter>
  </headerFooter>
  <rowBreaks count="4" manualBreakCount="4">
    <brk id="32" max="16383" man="1"/>
    <brk id="62" max="16383" man="1"/>
    <brk id="73" max="16383" man="1"/>
    <brk id="10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99"/>
  </sheetPr>
  <dimension ref="A1:AA82"/>
  <sheetViews>
    <sheetView showGridLines="0" view="pageBreakPreview" topLeftCell="A49" zoomScaleNormal="100" zoomScaleSheetLayoutView="100" workbookViewId="0">
      <selection activeCell="I42" sqref="I42:K43"/>
    </sheetView>
    <sheetView workbookViewId="1">
      <selection activeCell="AC15" sqref="AC15"/>
    </sheetView>
  </sheetViews>
  <sheetFormatPr defaultColWidth="9" defaultRowHeight="15.75" x14ac:dyDescent="0.4"/>
  <cols>
    <col min="1" max="27" width="3.25" style="135" customWidth="1"/>
    <col min="28" max="16384" width="9" style="135"/>
  </cols>
  <sheetData>
    <row r="1" spans="1:27" ht="21" customHeight="1" x14ac:dyDescent="0.4">
      <c r="A1" s="504" t="s">
        <v>85</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row>
    <row r="2" spans="1:27" ht="19.5" customHeight="1" x14ac:dyDescent="0.4">
      <c r="A2" s="527" t="s">
        <v>0</v>
      </c>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row>
    <row r="3" spans="1:27" ht="19.5" customHeight="1" x14ac:dyDescent="0.4">
      <c r="A3" s="528" t="s">
        <v>109</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row>
    <row r="4" spans="1:27" ht="19.5" customHeight="1" x14ac:dyDescent="0.4">
      <c r="A4" s="529" t="s">
        <v>114</v>
      </c>
      <c r="B4" s="529"/>
      <c r="C4" s="529"/>
      <c r="D4" s="529"/>
      <c r="E4" s="529"/>
      <c r="F4" s="529"/>
      <c r="G4" s="529"/>
      <c r="H4" s="529"/>
      <c r="I4" s="529"/>
      <c r="J4" s="529"/>
      <c r="K4" s="529"/>
      <c r="L4" s="529"/>
      <c r="M4" s="529"/>
      <c r="N4" s="529"/>
      <c r="O4" s="529"/>
      <c r="P4" s="529"/>
      <c r="Q4" s="529"/>
      <c r="R4" s="529"/>
      <c r="S4" s="529"/>
      <c r="T4" s="529"/>
      <c r="U4" s="529"/>
      <c r="V4" s="529"/>
      <c r="W4" s="529"/>
      <c r="X4" s="529"/>
      <c r="Y4" s="529"/>
      <c r="Z4" s="529"/>
      <c r="AA4" s="529"/>
    </row>
    <row r="5" spans="1:27" ht="3" customHeight="1" x14ac:dyDescent="0.4">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row>
    <row r="6" spans="1:27" x14ac:dyDescent="0.4">
      <c r="A6" s="530" t="s">
        <v>1</v>
      </c>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row>
    <row r="7" spans="1:27" x14ac:dyDescent="0.4">
      <c r="A7" s="531" t="s">
        <v>2</v>
      </c>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531"/>
    </row>
    <row r="8" spans="1:27" ht="15" customHeight="1" x14ac:dyDescent="0.4">
      <c r="A8" s="348" t="s">
        <v>3</v>
      </c>
      <c r="B8" s="483"/>
      <c r="C8" s="483"/>
      <c r="D8" s="483"/>
      <c r="E8" s="484"/>
      <c r="F8" s="422" t="s">
        <v>4</v>
      </c>
      <c r="G8" s="483"/>
      <c r="H8" s="484"/>
      <c r="I8" s="482" t="s">
        <v>5</v>
      </c>
      <c r="J8" s="482"/>
      <c r="K8" s="482"/>
      <c r="L8" s="482"/>
      <c r="M8" s="482"/>
      <c r="N8" s="482"/>
      <c r="O8" s="544"/>
      <c r="P8" s="481" t="s">
        <v>6</v>
      </c>
      <c r="Q8" s="482"/>
      <c r="R8" s="482"/>
      <c r="S8" s="482"/>
      <c r="T8" s="482"/>
      <c r="U8" s="482"/>
      <c r="V8" s="482"/>
      <c r="W8" s="509" t="s">
        <v>7</v>
      </c>
      <c r="X8" s="510"/>
      <c r="Y8" s="510"/>
      <c r="Z8" s="510"/>
      <c r="AA8" s="510"/>
    </row>
    <row r="9" spans="1:27" ht="16.5" customHeight="1" x14ac:dyDescent="0.4">
      <c r="A9" s="485"/>
      <c r="B9" s="486"/>
      <c r="C9" s="486"/>
      <c r="D9" s="486"/>
      <c r="E9" s="487"/>
      <c r="F9" s="485"/>
      <c r="G9" s="486"/>
      <c r="H9" s="487"/>
      <c r="I9" s="513">
        <f>EntrySheet!$C$6</f>
        <v>0</v>
      </c>
      <c r="J9" s="514"/>
      <c r="K9" s="514"/>
      <c r="L9" s="514"/>
      <c r="M9" s="514"/>
      <c r="N9" s="514"/>
      <c r="O9" s="514"/>
      <c r="P9" s="517">
        <f>EntrySheet!$C$7</f>
        <v>0</v>
      </c>
      <c r="Q9" s="518"/>
      <c r="R9" s="518"/>
      <c r="S9" s="518"/>
      <c r="T9" s="518"/>
      <c r="U9" s="518"/>
      <c r="V9" s="518"/>
      <c r="W9" s="511"/>
      <c r="X9" s="511"/>
      <c r="Y9" s="511"/>
      <c r="Z9" s="511"/>
      <c r="AA9" s="511"/>
    </row>
    <row r="10" spans="1:27" ht="16.5" customHeight="1" x14ac:dyDescent="0.4">
      <c r="A10" s="485"/>
      <c r="B10" s="486"/>
      <c r="C10" s="486"/>
      <c r="D10" s="486"/>
      <c r="E10" s="487"/>
      <c r="F10" s="521"/>
      <c r="G10" s="522"/>
      <c r="H10" s="523"/>
      <c r="I10" s="515"/>
      <c r="J10" s="516"/>
      <c r="K10" s="516"/>
      <c r="L10" s="516"/>
      <c r="M10" s="516"/>
      <c r="N10" s="516"/>
      <c r="O10" s="516"/>
      <c r="P10" s="519"/>
      <c r="Q10" s="520"/>
      <c r="R10" s="520"/>
      <c r="S10" s="520"/>
      <c r="T10" s="520"/>
      <c r="U10" s="520"/>
      <c r="V10" s="520"/>
      <c r="W10" s="511"/>
      <c r="X10" s="511"/>
      <c r="Y10" s="511"/>
      <c r="Z10" s="511"/>
      <c r="AA10" s="511"/>
    </row>
    <row r="11" spans="1:27" ht="15" customHeight="1" x14ac:dyDescent="0.4">
      <c r="A11" s="471" t="s">
        <v>8</v>
      </c>
      <c r="B11" s="486"/>
      <c r="C11" s="486"/>
      <c r="D11" s="486"/>
      <c r="E11" s="487"/>
      <c r="F11" s="348" t="s">
        <v>9</v>
      </c>
      <c r="G11" s="483"/>
      <c r="H11" s="484"/>
      <c r="I11" s="524" t="s">
        <v>409</v>
      </c>
      <c r="J11" s="525"/>
      <c r="K11" s="525"/>
      <c r="L11" s="525"/>
      <c r="M11" s="525"/>
      <c r="N11" s="525"/>
      <c r="O11" s="525"/>
      <c r="P11" s="525"/>
      <c r="Q11" s="525"/>
      <c r="R11" s="525"/>
      <c r="S11" s="525"/>
      <c r="T11" s="525"/>
      <c r="U11" s="525"/>
      <c r="V11" s="526"/>
      <c r="W11" s="511"/>
      <c r="X11" s="511"/>
      <c r="Y11" s="511"/>
      <c r="Z11" s="511"/>
      <c r="AA11" s="511"/>
    </row>
    <row r="12" spans="1:27" ht="8.25" customHeight="1" x14ac:dyDescent="0.4">
      <c r="A12" s="485"/>
      <c r="B12" s="486"/>
      <c r="C12" s="486"/>
      <c r="D12" s="486"/>
      <c r="E12" s="487"/>
      <c r="F12" s="485"/>
      <c r="G12" s="486"/>
      <c r="H12" s="487"/>
      <c r="I12" s="532" t="str">
        <f>EntrySheet!C7&amp;"　"&amp;EntrySheet!C6</f>
        <v>　</v>
      </c>
      <c r="J12" s="533"/>
      <c r="K12" s="533"/>
      <c r="L12" s="533"/>
      <c r="M12" s="533"/>
      <c r="N12" s="533"/>
      <c r="O12" s="533"/>
      <c r="P12" s="533"/>
      <c r="Q12" s="533"/>
      <c r="R12" s="533"/>
      <c r="S12" s="533"/>
      <c r="T12" s="533"/>
      <c r="U12" s="533"/>
      <c r="V12" s="534"/>
      <c r="W12" s="511"/>
      <c r="X12" s="511"/>
      <c r="Y12" s="511"/>
      <c r="Z12" s="511"/>
      <c r="AA12" s="511"/>
    </row>
    <row r="13" spans="1:27" ht="8.25" customHeight="1" x14ac:dyDescent="0.4">
      <c r="A13" s="485"/>
      <c r="B13" s="486"/>
      <c r="C13" s="486"/>
      <c r="D13" s="486"/>
      <c r="E13" s="487"/>
      <c r="F13" s="471" t="s">
        <v>10</v>
      </c>
      <c r="G13" s="488"/>
      <c r="H13" s="473"/>
      <c r="I13" s="532"/>
      <c r="J13" s="533"/>
      <c r="K13" s="533"/>
      <c r="L13" s="533"/>
      <c r="M13" s="533"/>
      <c r="N13" s="533"/>
      <c r="O13" s="533"/>
      <c r="P13" s="533"/>
      <c r="Q13" s="533"/>
      <c r="R13" s="533"/>
      <c r="S13" s="533"/>
      <c r="T13" s="533"/>
      <c r="U13" s="533"/>
      <c r="V13" s="534"/>
      <c r="W13" s="511"/>
      <c r="X13" s="511"/>
      <c r="Y13" s="511"/>
      <c r="Z13" s="511"/>
      <c r="AA13" s="511"/>
    </row>
    <row r="14" spans="1:27" ht="8.25" customHeight="1" x14ac:dyDescent="0.4">
      <c r="A14" s="485"/>
      <c r="B14" s="486"/>
      <c r="C14" s="486"/>
      <c r="D14" s="486"/>
      <c r="E14" s="487"/>
      <c r="F14" s="471"/>
      <c r="G14" s="488"/>
      <c r="H14" s="473"/>
      <c r="I14" s="532"/>
      <c r="J14" s="533"/>
      <c r="K14" s="533"/>
      <c r="L14" s="533"/>
      <c r="M14" s="533"/>
      <c r="N14" s="533"/>
      <c r="O14" s="533"/>
      <c r="P14" s="533"/>
      <c r="Q14" s="533"/>
      <c r="R14" s="533"/>
      <c r="S14" s="533"/>
      <c r="T14" s="533"/>
      <c r="U14" s="533"/>
      <c r="V14" s="534"/>
      <c r="W14" s="511"/>
      <c r="X14" s="511"/>
      <c r="Y14" s="511"/>
      <c r="Z14" s="511"/>
      <c r="AA14" s="511"/>
    </row>
    <row r="15" spans="1:27" ht="8.25" customHeight="1" x14ac:dyDescent="0.4">
      <c r="A15" s="521"/>
      <c r="B15" s="522"/>
      <c r="C15" s="522"/>
      <c r="D15" s="522"/>
      <c r="E15" s="523"/>
      <c r="F15" s="383"/>
      <c r="G15" s="384"/>
      <c r="H15" s="385"/>
      <c r="I15" s="535"/>
      <c r="J15" s="536"/>
      <c r="K15" s="536"/>
      <c r="L15" s="536"/>
      <c r="M15" s="536"/>
      <c r="N15" s="536"/>
      <c r="O15" s="536"/>
      <c r="P15" s="536"/>
      <c r="Q15" s="536"/>
      <c r="R15" s="536"/>
      <c r="S15" s="536"/>
      <c r="T15" s="536"/>
      <c r="U15" s="536"/>
      <c r="V15" s="537"/>
      <c r="W15" s="511"/>
      <c r="X15" s="511"/>
      <c r="Y15" s="511"/>
      <c r="Z15" s="511"/>
      <c r="AA15" s="511"/>
    </row>
    <row r="16" spans="1:27" ht="15" customHeight="1" x14ac:dyDescent="0.2">
      <c r="A16" s="348" t="s">
        <v>11</v>
      </c>
      <c r="B16" s="483"/>
      <c r="C16" s="483"/>
      <c r="D16" s="483"/>
      <c r="E16" s="484"/>
      <c r="F16" s="489">
        <f>_nationality</f>
        <v>0</v>
      </c>
      <c r="G16" s="490"/>
      <c r="H16" s="490"/>
      <c r="I16" s="490"/>
      <c r="J16" s="490"/>
      <c r="K16" s="491"/>
      <c r="L16" s="348" t="s">
        <v>12</v>
      </c>
      <c r="M16" s="349"/>
      <c r="N16" s="349"/>
      <c r="O16" s="349"/>
      <c r="P16" s="350"/>
      <c r="Q16" s="538">
        <f>EntrySheet!C9</f>
        <v>0</v>
      </c>
      <c r="R16" s="539"/>
      <c r="S16" s="539"/>
      <c r="T16" s="539"/>
      <c r="U16" s="539"/>
      <c r="V16" s="540"/>
      <c r="W16" s="511"/>
      <c r="X16" s="511"/>
      <c r="Y16" s="511"/>
      <c r="Z16" s="511"/>
      <c r="AA16" s="511"/>
    </row>
    <row r="17" spans="1:27" ht="15" customHeight="1" x14ac:dyDescent="0.4">
      <c r="A17" s="372" t="s">
        <v>13</v>
      </c>
      <c r="B17" s="373"/>
      <c r="C17" s="373"/>
      <c r="D17" s="373"/>
      <c r="E17" s="374"/>
      <c r="F17" s="492"/>
      <c r="G17" s="493"/>
      <c r="H17" s="493"/>
      <c r="I17" s="493"/>
      <c r="J17" s="493"/>
      <c r="K17" s="494"/>
      <c r="L17" s="372" t="s">
        <v>14</v>
      </c>
      <c r="M17" s="373"/>
      <c r="N17" s="373"/>
      <c r="O17" s="373"/>
      <c r="P17" s="374"/>
      <c r="Q17" s="541"/>
      <c r="R17" s="542"/>
      <c r="S17" s="542"/>
      <c r="T17" s="542"/>
      <c r="U17" s="542"/>
      <c r="V17" s="543"/>
      <c r="W17" s="512"/>
      <c r="X17" s="512"/>
      <c r="Y17" s="512"/>
      <c r="Z17" s="512"/>
      <c r="AA17" s="512"/>
    </row>
    <row r="18" spans="1:27" ht="15" customHeight="1" x14ac:dyDescent="0.2">
      <c r="A18" s="348" t="s">
        <v>15</v>
      </c>
      <c r="B18" s="349"/>
      <c r="C18" s="349"/>
      <c r="D18" s="349"/>
      <c r="E18" s="350"/>
      <c r="F18" s="445" t="str">
        <f>IF(ISBLANK(_dateOfBirth),"",_dateOfBirth)</f>
        <v/>
      </c>
      <c r="G18" s="446"/>
      <c r="H18" s="446"/>
      <c r="I18" s="446"/>
      <c r="J18" s="446"/>
      <c r="K18" s="447"/>
      <c r="L18" s="380" t="s">
        <v>16</v>
      </c>
      <c r="M18" s="381"/>
      <c r="N18" s="381"/>
      <c r="O18" s="382"/>
      <c r="P18" s="489">
        <f>_sOccupation</f>
        <v>0</v>
      </c>
      <c r="Q18" s="490"/>
      <c r="R18" s="490"/>
      <c r="S18" s="490"/>
      <c r="T18" s="491"/>
      <c r="U18" s="495" t="s">
        <v>17</v>
      </c>
      <c r="V18" s="495"/>
      <c r="W18" s="496">
        <f>_sex</f>
        <v>0</v>
      </c>
      <c r="X18" s="496"/>
      <c r="Y18" s="496"/>
      <c r="Z18" s="496"/>
      <c r="AA18" s="497"/>
    </row>
    <row r="19" spans="1:27" ht="15" customHeight="1" x14ac:dyDescent="0.4">
      <c r="A19" s="372" t="s">
        <v>18</v>
      </c>
      <c r="B19" s="373"/>
      <c r="C19" s="373"/>
      <c r="D19" s="373"/>
      <c r="E19" s="374"/>
      <c r="F19" s="448"/>
      <c r="G19" s="449"/>
      <c r="H19" s="449"/>
      <c r="I19" s="449"/>
      <c r="J19" s="449"/>
      <c r="K19" s="450"/>
      <c r="L19" s="500" t="s">
        <v>19</v>
      </c>
      <c r="M19" s="501"/>
      <c r="N19" s="501"/>
      <c r="O19" s="502"/>
      <c r="P19" s="492"/>
      <c r="Q19" s="493"/>
      <c r="R19" s="493"/>
      <c r="S19" s="493"/>
      <c r="T19" s="494"/>
      <c r="U19" s="503" t="s">
        <v>20</v>
      </c>
      <c r="V19" s="503"/>
      <c r="W19" s="498"/>
      <c r="X19" s="498"/>
      <c r="Y19" s="498"/>
      <c r="Z19" s="498"/>
      <c r="AA19" s="499"/>
    </row>
    <row r="20" spans="1:27" ht="15" customHeight="1" x14ac:dyDescent="0.4">
      <c r="A20" s="348" t="s">
        <v>21</v>
      </c>
      <c r="B20" s="483"/>
      <c r="C20" s="483"/>
      <c r="D20" s="483"/>
      <c r="E20" s="484"/>
      <c r="F20" s="354">
        <f>_sAdress</f>
        <v>0</v>
      </c>
      <c r="G20" s="355"/>
      <c r="H20" s="355"/>
      <c r="I20" s="355"/>
      <c r="J20" s="355"/>
      <c r="K20" s="355"/>
      <c r="L20" s="355"/>
      <c r="M20" s="355"/>
      <c r="N20" s="355"/>
      <c r="O20" s="355"/>
      <c r="P20" s="355"/>
      <c r="Q20" s="355"/>
      <c r="R20" s="355"/>
      <c r="S20" s="355"/>
      <c r="T20" s="355"/>
      <c r="U20" s="355"/>
      <c r="V20" s="355"/>
      <c r="W20" s="355"/>
      <c r="X20" s="355"/>
      <c r="Y20" s="355"/>
      <c r="Z20" s="355"/>
      <c r="AA20" s="356"/>
    </row>
    <row r="21" spans="1:27" ht="15" customHeight="1" x14ac:dyDescent="0.4">
      <c r="A21" s="485"/>
      <c r="B21" s="486"/>
      <c r="C21" s="486"/>
      <c r="D21" s="486"/>
      <c r="E21" s="487"/>
      <c r="F21" s="419"/>
      <c r="G21" s="420"/>
      <c r="H21" s="420"/>
      <c r="I21" s="420"/>
      <c r="J21" s="420"/>
      <c r="K21" s="420"/>
      <c r="L21" s="420"/>
      <c r="M21" s="420"/>
      <c r="N21" s="420"/>
      <c r="O21" s="420"/>
      <c r="P21" s="420"/>
      <c r="Q21" s="420"/>
      <c r="R21" s="420"/>
      <c r="S21" s="420"/>
      <c r="T21" s="420"/>
      <c r="U21" s="420"/>
      <c r="V21" s="420"/>
      <c r="W21" s="420"/>
      <c r="X21" s="420"/>
      <c r="Y21" s="420"/>
      <c r="Z21" s="420"/>
      <c r="AA21" s="421"/>
    </row>
    <row r="22" spans="1:27" ht="13.5" customHeight="1" x14ac:dyDescent="0.4">
      <c r="A22" s="471" t="s">
        <v>22</v>
      </c>
      <c r="B22" s="488"/>
      <c r="C22" s="488"/>
      <c r="D22" s="488"/>
      <c r="E22" s="473"/>
      <c r="F22" s="422" t="s">
        <v>99</v>
      </c>
      <c r="G22" s="424"/>
      <c r="H22" s="389">
        <f>_sPhone</f>
        <v>0</v>
      </c>
      <c r="I22" s="390"/>
      <c r="J22" s="390"/>
      <c r="K22" s="390"/>
      <c r="L22" s="390"/>
      <c r="M22" s="390"/>
      <c r="N22" s="390"/>
      <c r="O22" s="390"/>
      <c r="P22" s="391"/>
      <c r="Q22" s="422" t="s">
        <v>100</v>
      </c>
      <c r="R22" s="424"/>
      <c r="S22" s="389">
        <f>_sEmail</f>
        <v>0</v>
      </c>
      <c r="T22" s="390"/>
      <c r="U22" s="390"/>
      <c r="V22" s="390"/>
      <c r="W22" s="390"/>
      <c r="X22" s="390"/>
      <c r="Y22" s="390"/>
      <c r="Z22" s="390"/>
      <c r="AA22" s="391"/>
    </row>
    <row r="23" spans="1:27" ht="13.5" customHeight="1" x14ac:dyDescent="0.4">
      <c r="A23" s="383"/>
      <c r="B23" s="384"/>
      <c r="C23" s="384"/>
      <c r="D23" s="384"/>
      <c r="E23" s="385"/>
      <c r="F23" s="369"/>
      <c r="G23" s="371"/>
      <c r="H23" s="392"/>
      <c r="I23" s="393"/>
      <c r="J23" s="393"/>
      <c r="K23" s="393"/>
      <c r="L23" s="393"/>
      <c r="M23" s="393"/>
      <c r="N23" s="393"/>
      <c r="O23" s="393"/>
      <c r="P23" s="394"/>
      <c r="Q23" s="369"/>
      <c r="R23" s="371"/>
      <c r="S23" s="392"/>
      <c r="T23" s="393"/>
      <c r="U23" s="393"/>
      <c r="V23" s="393"/>
      <c r="W23" s="393"/>
      <c r="X23" s="393"/>
      <c r="Y23" s="393"/>
      <c r="Z23" s="393"/>
      <c r="AA23" s="394"/>
    </row>
    <row r="24" spans="1:27" ht="15" customHeight="1" x14ac:dyDescent="0.2">
      <c r="A24" s="348" t="s">
        <v>23</v>
      </c>
      <c r="B24" s="349"/>
      <c r="C24" s="349"/>
      <c r="D24" s="349"/>
      <c r="E24" s="350"/>
      <c r="F24" s="363">
        <f>_sPassportNumber</f>
        <v>0</v>
      </c>
      <c r="G24" s="364"/>
      <c r="H24" s="364"/>
      <c r="I24" s="365"/>
      <c r="J24" s="348" t="s">
        <v>24</v>
      </c>
      <c r="K24" s="349"/>
      <c r="L24" s="349"/>
      <c r="M24" s="350"/>
      <c r="N24" s="445" t="str">
        <f>IF(ISBLANK(_sPassportDateOfIssue),"",_sPassportDateOfIssue)</f>
        <v/>
      </c>
      <c r="O24" s="446"/>
      <c r="P24" s="446"/>
      <c r="Q24" s="446"/>
      <c r="R24" s="447"/>
      <c r="S24" s="348" t="s">
        <v>25</v>
      </c>
      <c r="T24" s="349"/>
      <c r="U24" s="349"/>
      <c r="V24" s="350"/>
      <c r="W24" s="445" t="str">
        <f>IF(ISBLANK(_sPassportDateOfExpiration),"",_sPassportDateOfExpiration)</f>
        <v/>
      </c>
      <c r="X24" s="446"/>
      <c r="Y24" s="446"/>
      <c r="Z24" s="446"/>
      <c r="AA24" s="447"/>
    </row>
    <row r="25" spans="1:27" ht="15" customHeight="1" x14ac:dyDescent="0.4">
      <c r="A25" s="395" t="s">
        <v>26</v>
      </c>
      <c r="B25" s="396"/>
      <c r="C25" s="396"/>
      <c r="D25" s="396"/>
      <c r="E25" s="397"/>
      <c r="F25" s="345"/>
      <c r="G25" s="346"/>
      <c r="H25" s="346"/>
      <c r="I25" s="347"/>
      <c r="J25" s="395" t="s">
        <v>27</v>
      </c>
      <c r="K25" s="396"/>
      <c r="L25" s="396"/>
      <c r="M25" s="397"/>
      <c r="N25" s="448"/>
      <c r="O25" s="449"/>
      <c r="P25" s="449"/>
      <c r="Q25" s="449"/>
      <c r="R25" s="450"/>
      <c r="S25" s="383" t="s">
        <v>28</v>
      </c>
      <c r="T25" s="396"/>
      <c r="U25" s="396"/>
      <c r="V25" s="397"/>
      <c r="W25" s="448"/>
      <c r="X25" s="449"/>
      <c r="Y25" s="449"/>
      <c r="Z25" s="449"/>
      <c r="AA25" s="450"/>
    </row>
    <row r="26" spans="1:27" ht="13.5" customHeight="1" x14ac:dyDescent="0.4">
      <c r="A26" s="468" t="s">
        <v>29</v>
      </c>
      <c r="B26" s="469"/>
      <c r="C26" s="469"/>
      <c r="D26" s="469"/>
      <c r="E26" s="470"/>
      <c r="F26" s="451">
        <f>_finalSchoolName</f>
        <v>0</v>
      </c>
      <c r="G26" s="452"/>
      <c r="H26" s="452"/>
      <c r="I26" s="452"/>
      <c r="J26" s="452"/>
      <c r="K26" s="452"/>
      <c r="L26" s="452"/>
      <c r="M26" s="452"/>
      <c r="N26" s="452"/>
      <c r="O26" s="452"/>
      <c r="P26" s="453"/>
      <c r="Q26" s="475" t="s">
        <v>30</v>
      </c>
      <c r="R26" s="476"/>
      <c r="S26" s="476"/>
      <c r="T26" s="476"/>
      <c r="U26" s="476"/>
      <c r="V26" s="477"/>
      <c r="W26" s="459">
        <f>_totalPeriodOfeducation</f>
        <v>0</v>
      </c>
      <c r="X26" s="460"/>
      <c r="Y26" s="460"/>
      <c r="Z26" s="505" t="s">
        <v>98</v>
      </c>
      <c r="AA26" s="506"/>
    </row>
    <row r="27" spans="1:27" ht="13.5" customHeight="1" x14ac:dyDescent="0.4">
      <c r="A27" s="471"/>
      <c r="B27" s="472"/>
      <c r="C27" s="472"/>
      <c r="D27" s="472"/>
      <c r="E27" s="473"/>
      <c r="F27" s="454"/>
      <c r="G27" s="455"/>
      <c r="H27" s="455"/>
      <c r="I27" s="456"/>
      <c r="J27" s="455"/>
      <c r="K27" s="455"/>
      <c r="L27" s="457"/>
      <c r="M27" s="457"/>
      <c r="N27" s="457"/>
      <c r="O27" s="457"/>
      <c r="P27" s="458"/>
      <c r="Q27" s="478"/>
      <c r="R27" s="479"/>
      <c r="S27" s="479"/>
      <c r="T27" s="479"/>
      <c r="U27" s="479"/>
      <c r="V27" s="480"/>
      <c r="W27" s="461"/>
      <c r="X27" s="462"/>
      <c r="Y27" s="462"/>
      <c r="Z27" s="507"/>
      <c r="AA27" s="508"/>
    </row>
    <row r="28" spans="1:27" ht="13.5" customHeight="1" x14ac:dyDescent="0.4">
      <c r="A28" s="474" t="s">
        <v>84</v>
      </c>
      <c r="B28" s="474"/>
      <c r="C28" s="474"/>
      <c r="D28" s="474"/>
      <c r="E28" s="474"/>
      <c r="F28" s="474"/>
      <c r="G28" s="474"/>
      <c r="H28" s="474"/>
      <c r="I28" s="474"/>
      <c r="J28" s="463">
        <f>_sCriminalRecord</f>
        <v>0</v>
      </c>
      <c r="K28" s="463"/>
      <c r="L28" s="463"/>
      <c r="M28" s="464" t="s">
        <v>401</v>
      </c>
      <c r="N28" s="464"/>
      <c r="O28" s="464"/>
      <c r="P28" s="464"/>
      <c r="Q28" s="464"/>
      <c r="R28" s="464"/>
      <c r="S28" s="464"/>
      <c r="T28" s="464"/>
      <c r="U28" s="464"/>
      <c r="V28" s="464"/>
      <c r="W28" s="464"/>
      <c r="X28" s="464"/>
      <c r="Y28" s="463">
        <f>EntrySheet!C22</f>
        <v>0</v>
      </c>
      <c r="Z28" s="463"/>
      <c r="AA28" s="463"/>
    </row>
    <row r="29" spans="1:27" ht="13.5" customHeight="1" x14ac:dyDescent="0.4">
      <c r="A29" s="474"/>
      <c r="B29" s="474"/>
      <c r="C29" s="474"/>
      <c r="D29" s="474"/>
      <c r="E29" s="474"/>
      <c r="F29" s="474"/>
      <c r="G29" s="474"/>
      <c r="H29" s="474"/>
      <c r="I29" s="474"/>
      <c r="J29" s="463"/>
      <c r="K29" s="463"/>
      <c r="L29" s="463"/>
      <c r="M29" s="464"/>
      <c r="N29" s="464"/>
      <c r="O29" s="464"/>
      <c r="P29" s="464"/>
      <c r="Q29" s="464"/>
      <c r="R29" s="464"/>
      <c r="S29" s="464"/>
      <c r="T29" s="464"/>
      <c r="U29" s="464"/>
      <c r="V29" s="464"/>
      <c r="W29" s="464"/>
      <c r="X29" s="464"/>
      <c r="Y29" s="463"/>
      <c r="Z29" s="463"/>
      <c r="AA29" s="463"/>
    </row>
    <row r="30" spans="1:27" s="142" customFormat="1" ht="28.5" customHeight="1" x14ac:dyDescent="0.25">
      <c r="A30" s="189" t="s">
        <v>402</v>
      </c>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row>
    <row r="31" spans="1:27" s="143" customFormat="1" ht="19.5" customHeight="1" x14ac:dyDescent="0.25">
      <c r="A31" s="178"/>
      <c r="B31" s="179" t="s">
        <v>394</v>
      </c>
      <c r="C31" s="179"/>
      <c r="D31" s="179"/>
      <c r="E31" s="179"/>
      <c r="F31" s="180"/>
      <c r="G31" s="186" t="s">
        <v>395</v>
      </c>
      <c r="H31" s="179"/>
      <c r="I31" s="179"/>
      <c r="J31" s="180"/>
      <c r="K31" s="186" t="s">
        <v>396</v>
      </c>
      <c r="L31" s="179"/>
      <c r="M31" s="179"/>
      <c r="N31" s="180"/>
      <c r="O31" s="186"/>
      <c r="P31" s="179"/>
      <c r="Q31" s="188"/>
      <c r="R31" s="179" t="s">
        <v>397</v>
      </c>
      <c r="S31" s="179"/>
      <c r="T31" s="179"/>
      <c r="U31" s="179"/>
      <c r="V31" s="179"/>
      <c r="W31" s="179"/>
      <c r="X31" s="179"/>
      <c r="Y31" s="179"/>
      <c r="Z31" s="179"/>
      <c r="AA31" s="180"/>
    </row>
    <row r="32" spans="1:27" s="127" customFormat="1" ht="12" x14ac:dyDescent="0.4">
      <c r="A32" s="181"/>
      <c r="B32" s="182" t="s">
        <v>162</v>
      </c>
      <c r="C32" s="183"/>
      <c r="D32" s="183"/>
      <c r="E32" s="184"/>
      <c r="F32" s="185"/>
      <c r="G32" s="187" t="s">
        <v>150</v>
      </c>
      <c r="H32" s="184"/>
      <c r="I32" s="184"/>
      <c r="J32" s="185"/>
      <c r="K32" s="465" t="s">
        <v>151</v>
      </c>
      <c r="L32" s="466"/>
      <c r="M32" s="466"/>
      <c r="N32" s="467"/>
      <c r="O32" s="181"/>
      <c r="P32" s="184"/>
      <c r="Q32" s="183"/>
      <c r="R32" s="182" t="s">
        <v>152</v>
      </c>
      <c r="S32" s="184"/>
      <c r="T32" s="183"/>
      <c r="U32" s="184"/>
      <c r="V32" s="183"/>
      <c r="W32" s="184"/>
      <c r="X32" s="184"/>
      <c r="Y32" s="184"/>
      <c r="Z32" s="184"/>
      <c r="AA32" s="185"/>
    </row>
    <row r="33" spans="1:27" ht="19.5" customHeight="1" x14ac:dyDescent="0.4">
      <c r="A33" s="177" t="s">
        <v>398</v>
      </c>
      <c r="B33" s="425" t="str">
        <f>IF(ISBLANK(_pastVisaDate1),"",_pastVisaDate1)</f>
        <v/>
      </c>
      <c r="C33" s="425"/>
      <c r="D33" s="425"/>
      <c r="E33" s="425"/>
      <c r="F33" s="425"/>
      <c r="G33" s="426">
        <f ca="1">OFFSET(_pastVisaDate1,1,0)</f>
        <v>0</v>
      </c>
      <c r="H33" s="426"/>
      <c r="I33" s="426"/>
      <c r="J33" s="426"/>
      <c r="K33" s="430">
        <f ca="1">OFFSET(_pastVisaDate1,2,0)</f>
        <v>0</v>
      </c>
      <c r="L33" s="431"/>
      <c r="M33" s="431"/>
      <c r="N33" s="432"/>
      <c r="O33" s="427">
        <f ca="1">OFFSET(_pastVisaDate1,3,0)</f>
        <v>0</v>
      </c>
      <c r="P33" s="428"/>
      <c r="Q33" s="428"/>
      <c r="R33" s="428"/>
      <c r="S33" s="428"/>
      <c r="T33" s="428"/>
      <c r="U33" s="428"/>
      <c r="V33" s="428"/>
      <c r="W33" s="428"/>
      <c r="X33" s="428"/>
      <c r="Y33" s="428"/>
      <c r="Z33" s="428"/>
      <c r="AA33" s="429"/>
    </row>
    <row r="34" spans="1:27" ht="19.5" customHeight="1" x14ac:dyDescent="0.4">
      <c r="A34" s="177" t="s">
        <v>399</v>
      </c>
      <c r="B34" s="425" t="str">
        <f>IF(ISBLANK(_pastVisaDate2),"",_pastVisaDate2)</f>
        <v/>
      </c>
      <c r="C34" s="425"/>
      <c r="D34" s="425"/>
      <c r="E34" s="425"/>
      <c r="F34" s="425"/>
      <c r="G34" s="426">
        <f ca="1">OFFSET(_pastVisaDate2,1,0)</f>
        <v>0</v>
      </c>
      <c r="H34" s="426"/>
      <c r="I34" s="426"/>
      <c r="J34" s="426"/>
      <c r="K34" s="430">
        <f ca="1">OFFSET(_pastVisaDate2,2,0)</f>
        <v>0</v>
      </c>
      <c r="L34" s="431"/>
      <c r="M34" s="431"/>
      <c r="N34" s="432"/>
      <c r="O34" s="427">
        <f ca="1">OFFSET(_pastVisaDate2,3,0)</f>
        <v>0</v>
      </c>
      <c r="P34" s="428"/>
      <c r="Q34" s="428"/>
      <c r="R34" s="428"/>
      <c r="S34" s="428"/>
      <c r="T34" s="428"/>
      <c r="U34" s="428"/>
      <c r="V34" s="428"/>
      <c r="W34" s="428"/>
      <c r="X34" s="428"/>
      <c r="Y34" s="428"/>
      <c r="Z34" s="428"/>
      <c r="AA34" s="429"/>
    </row>
    <row r="35" spans="1:27" ht="18.75" customHeight="1" x14ac:dyDescent="0.4">
      <c r="A35" s="177" t="s">
        <v>400</v>
      </c>
      <c r="B35" s="425" t="str">
        <f>IF(ISBLANK(_pastVisaDate3),"",_pastVisaDate3)</f>
        <v/>
      </c>
      <c r="C35" s="425"/>
      <c r="D35" s="425"/>
      <c r="E35" s="425"/>
      <c r="F35" s="425"/>
      <c r="G35" s="426">
        <f ca="1">OFFSET(_pastVisaDate3,1,0)</f>
        <v>0</v>
      </c>
      <c r="H35" s="426"/>
      <c r="I35" s="426"/>
      <c r="J35" s="426"/>
      <c r="K35" s="430">
        <f ca="1">OFFSET(_pastVisaDate3,2,0)</f>
        <v>0</v>
      </c>
      <c r="L35" s="431"/>
      <c r="M35" s="431"/>
      <c r="N35" s="432"/>
      <c r="O35" s="427">
        <f ca="1">OFFSET(_pastVisaDate3,3,0)</f>
        <v>0</v>
      </c>
      <c r="P35" s="428"/>
      <c r="Q35" s="428"/>
      <c r="R35" s="428"/>
      <c r="S35" s="428"/>
      <c r="T35" s="428"/>
      <c r="U35" s="428"/>
      <c r="V35" s="428"/>
      <c r="W35" s="428"/>
      <c r="X35" s="428"/>
      <c r="Y35" s="428"/>
      <c r="Z35" s="428"/>
      <c r="AA35" s="429"/>
    </row>
    <row r="36" spans="1:27" ht="12" customHeight="1" x14ac:dyDescent="0.4">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row>
    <row r="37" spans="1:27" ht="12" customHeight="1" x14ac:dyDescent="0.4">
      <c r="A37" s="167" t="s">
        <v>31</v>
      </c>
      <c r="B37" s="44"/>
      <c r="C37" s="44" t="s">
        <v>32</v>
      </c>
      <c r="D37" s="44"/>
      <c r="E37" s="44"/>
      <c r="F37" s="44"/>
      <c r="G37" s="44"/>
      <c r="H37" s="44"/>
      <c r="I37" s="44"/>
      <c r="J37" s="44"/>
      <c r="K37" s="44"/>
      <c r="L37" s="44"/>
      <c r="M37" s="44"/>
      <c r="N37" s="44"/>
      <c r="O37" s="44"/>
      <c r="P37" s="44"/>
      <c r="Q37" s="44"/>
      <c r="R37" s="44"/>
      <c r="S37" s="44"/>
      <c r="T37" s="44"/>
      <c r="U37" s="44"/>
      <c r="V37" s="44"/>
      <c r="W37" s="44"/>
      <c r="X37" s="44"/>
      <c r="Y37" s="44"/>
      <c r="Z37" s="44"/>
      <c r="AA37" s="44"/>
    </row>
    <row r="38" spans="1:27" ht="12" customHeight="1" x14ac:dyDescent="0.2">
      <c r="A38" s="348" t="s">
        <v>33</v>
      </c>
      <c r="B38" s="349"/>
      <c r="C38" s="349"/>
      <c r="D38" s="349"/>
      <c r="E38" s="349"/>
      <c r="F38" s="349"/>
      <c r="G38" s="349"/>
      <c r="H38" s="350"/>
      <c r="I38" s="348" t="s">
        <v>34</v>
      </c>
      <c r="J38" s="349"/>
      <c r="K38" s="350"/>
      <c r="L38" s="348" t="s">
        <v>364</v>
      </c>
      <c r="M38" s="349"/>
      <c r="N38" s="349"/>
      <c r="O38" s="349"/>
      <c r="P38" s="349"/>
      <c r="Q38" s="349"/>
      <c r="R38" s="349"/>
      <c r="S38" s="349"/>
      <c r="T38" s="349"/>
      <c r="U38" s="349"/>
      <c r="V38" s="349"/>
      <c r="W38" s="349"/>
      <c r="X38" s="349"/>
      <c r="Y38" s="349"/>
      <c r="Z38" s="349"/>
      <c r="AA38" s="350"/>
    </row>
    <row r="39" spans="1:27" ht="12" customHeight="1" x14ac:dyDescent="0.4">
      <c r="A39" s="433" t="s">
        <v>36</v>
      </c>
      <c r="B39" s="434"/>
      <c r="C39" s="434"/>
      <c r="D39" s="434"/>
      <c r="E39" s="434"/>
      <c r="F39" s="434"/>
      <c r="G39" s="434"/>
      <c r="H39" s="435"/>
      <c r="I39" s="436" t="s">
        <v>37</v>
      </c>
      <c r="J39" s="437"/>
      <c r="K39" s="438"/>
      <c r="L39" s="351"/>
      <c r="M39" s="352"/>
      <c r="N39" s="352"/>
      <c r="O39" s="352"/>
      <c r="P39" s="352"/>
      <c r="Q39" s="352"/>
      <c r="R39" s="352"/>
      <c r="S39" s="352"/>
      <c r="T39" s="352"/>
      <c r="U39" s="352"/>
      <c r="V39" s="352"/>
      <c r="W39" s="352"/>
      <c r="X39" s="352"/>
      <c r="Y39" s="352"/>
      <c r="Z39" s="352"/>
      <c r="AA39" s="353"/>
    </row>
    <row r="40" spans="1:27" ht="12" customHeight="1" x14ac:dyDescent="0.4">
      <c r="A40" s="354">
        <f>_fatherName</f>
        <v>0</v>
      </c>
      <c r="B40" s="355"/>
      <c r="C40" s="355"/>
      <c r="D40" s="355"/>
      <c r="E40" s="355"/>
      <c r="F40" s="355"/>
      <c r="G40" s="355"/>
      <c r="H40" s="356"/>
      <c r="I40" s="439" t="s">
        <v>362</v>
      </c>
      <c r="J40" s="440"/>
      <c r="K40" s="441"/>
      <c r="L40" s="354">
        <f ca="1">OFFSET(_fatherName,3,0)</f>
        <v>0</v>
      </c>
      <c r="M40" s="355"/>
      <c r="N40" s="355"/>
      <c r="O40" s="355"/>
      <c r="P40" s="355"/>
      <c r="Q40" s="355"/>
      <c r="R40" s="355"/>
      <c r="S40" s="355"/>
      <c r="T40" s="355"/>
      <c r="U40" s="355"/>
      <c r="V40" s="355"/>
      <c r="W40" s="355"/>
      <c r="X40" s="355"/>
      <c r="Y40" s="355"/>
      <c r="Z40" s="355"/>
      <c r="AA40" s="356"/>
    </row>
    <row r="41" spans="1:27" ht="12" customHeight="1" x14ac:dyDescent="0.4">
      <c r="A41" s="357"/>
      <c r="B41" s="358"/>
      <c r="C41" s="358"/>
      <c r="D41" s="358"/>
      <c r="E41" s="358"/>
      <c r="F41" s="358"/>
      <c r="G41" s="358"/>
      <c r="H41" s="359"/>
      <c r="I41" s="442"/>
      <c r="J41" s="443"/>
      <c r="K41" s="444"/>
      <c r="L41" s="357"/>
      <c r="M41" s="358"/>
      <c r="N41" s="358"/>
      <c r="O41" s="358"/>
      <c r="P41" s="358"/>
      <c r="Q41" s="358"/>
      <c r="R41" s="358"/>
      <c r="S41" s="358"/>
      <c r="T41" s="358"/>
      <c r="U41" s="358"/>
      <c r="V41" s="358"/>
      <c r="W41" s="358"/>
      <c r="X41" s="358"/>
      <c r="Y41" s="358"/>
      <c r="Z41" s="358"/>
      <c r="AA41" s="359"/>
    </row>
    <row r="42" spans="1:27" ht="12" customHeight="1" x14ac:dyDescent="0.4">
      <c r="A42" s="354">
        <f>_motherName</f>
        <v>0</v>
      </c>
      <c r="B42" s="355"/>
      <c r="C42" s="355"/>
      <c r="D42" s="355"/>
      <c r="E42" s="355"/>
      <c r="F42" s="355"/>
      <c r="G42" s="355"/>
      <c r="H42" s="356"/>
      <c r="I42" s="439" t="s">
        <v>363</v>
      </c>
      <c r="J42" s="440"/>
      <c r="K42" s="441"/>
      <c r="L42" s="354">
        <f ca="1">OFFSET(_motherName,3,0)</f>
        <v>0</v>
      </c>
      <c r="M42" s="355"/>
      <c r="N42" s="355"/>
      <c r="O42" s="355"/>
      <c r="P42" s="355"/>
      <c r="Q42" s="355"/>
      <c r="R42" s="355"/>
      <c r="S42" s="355"/>
      <c r="T42" s="355"/>
      <c r="U42" s="355"/>
      <c r="V42" s="355"/>
      <c r="W42" s="355"/>
      <c r="X42" s="355"/>
      <c r="Y42" s="355"/>
      <c r="Z42" s="355"/>
      <c r="AA42" s="356"/>
    </row>
    <row r="43" spans="1:27" ht="12" customHeight="1" x14ac:dyDescent="0.4">
      <c r="A43" s="357"/>
      <c r="B43" s="358"/>
      <c r="C43" s="358"/>
      <c r="D43" s="358"/>
      <c r="E43" s="358"/>
      <c r="F43" s="358"/>
      <c r="G43" s="358"/>
      <c r="H43" s="359"/>
      <c r="I43" s="442"/>
      <c r="J43" s="443"/>
      <c r="K43" s="444"/>
      <c r="L43" s="357"/>
      <c r="M43" s="358"/>
      <c r="N43" s="358"/>
      <c r="O43" s="358"/>
      <c r="P43" s="358"/>
      <c r="Q43" s="358"/>
      <c r="R43" s="358"/>
      <c r="S43" s="358"/>
      <c r="T43" s="358"/>
      <c r="U43" s="358"/>
      <c r="V43" s="358"/>
      <c r="W43" s="358"/>
      <c r="X43" s="358"/>
      <c r="Y43" s="358"/>
      <c r="Z43" s="358"/>
      <c r="AA43" s="359"/>
    </row>
    <row r="44" spans="1:27" ht="12" customHeight="1" x14ac:dyDescent="0.4">
      <c r="A44" s="354">
        <f>_otherName1</f>
        <v>0</v>
      </c>
      <c r="B44" s="355"/>
      <c r="C44" s="355"/>
      <c r="D44" s="355"/>
      <c r="E44" s="355"/>
      <c r="F44" s="355"/>
      <c r="G44" s="355"/>
      <c r="H44" s="356"/>
      <c r="I44" s="439">
        <f ca="1">OFFSET(_otherName1,1,0)</f>
        <v>0</v>
      </c>
      <c r="J44" s="440"/>
      <c r="K44" s="441"/>
      <c r="L44" s="354">
        <f ca="1">OFFSET(_otherName1,4,0)</f>
        <v>0</v>
      </c>
      <c r="M44" s="355"/>
      <c r="N44" s="355"/>
      <c r="O44" s="355"/>
      <c r="P44" s="355"/>
      <c r="Q44" s="355"/>
      <c r="R44" s="355"/>
      <c r="S44" s="355"/>
      <c r="T44" s="355"/>
      <c r="U44" s="355"/>
      <c r="V44" s="355"/>
      <c r="W44" s="355"/>
      <c r="X44" s="355"/>
      <c r="Y44" s="355"/>
      <c r="Z44" s="355"/>
      <c r="AA44" s="356"/>
    </row>
    <row r="45" spans="1:27" x14ac:dyDescent="0.4">
      <c r="A45" s="357"/>
      <c r="B45" s="358"/>
      <c r="C45" s="358"/>
      <c r="D45" s="358"/>
      <c r="E45" s="358"/>
      <c r="F45" s="358"/>
      <c r="G45" s="358"/>
      <c r="H45" s="359"/>
      <c r="I45" s="442"/>
      <c r="J45" s="443"/>
      <c r="K45" s="444"/>
      <c r="L45" s="357"/>
      <c r="M45" s="358"/>
      <c r="N45" s="358"/>
      <c r="O45" s="358"/>
      <c r="P45" s="358"/>
      <c r="Q45" s="358"/>
      <c r="R45" s="358"/>
      <c r="S45" s="358"/>
      <c r="T45" s="358"/>
      <c r="U45" s="358"/>
      <c r="V45" s="358"/>
      <c r="W45" s="358"/>
      <c r="X45" s="358"/>
      <c r="Y45" s="358"/>
      <c r="Z45" s="358"/>
      <c r="AA45" s="359"/>
    </row>
    <row r="46" spans="1:27" x14ac:dyDescent="0.4">
      <c r="A46" s="354">
        <f>_otherName2</f>
        <v>0</v>
      </c>
      <c r="B46" s="355"/>
      <c r="C46" s="355"/>
      <c r="D46" s="355"/>
      <c r="E46" s="355"/>
      <c r="F46" s="355"/>
      <c r="G46" s="355"/>
      <c r="H46" s="356"/>
      <c r="I46" s="439">
        <f ca="1">OFFSET(_otherName2,1,0)</f>
        <v>0</v>
      </c>
      <c r="J46" s="440"/>
      <c r="K46" s="441"/>
      <c r="L46" s="354">
        <f ca="1">OFFSET(_otherName2,4,0)</f>
        <v>0</v>
      </c>
      <c r="M46" s="355"/>
      <c r="N46" s="355"/>
      <c r="O46" s="355"/>
      <c r="P46" s="355"/>
      <c r="Q46" s="355"/>
      <c r="R46" s="355"/>
      <c r="S46" s="355"/>
      <c r="T46" s="355"/>
      <c r="U46" s="355"/>
      <c r="V46" s="355"/>
      <c r="W46" s="355"/>
      <c r="X46" s="355"/>
      <c r="Y46" s="355"/>
      <c r="Z46" s="355"/>
      <c r="AA46" s="356"/>
    </row>
    <row r="47" spans="1:27" ht="15" customHeight="1" x14ac:dyDescent="0.4">
      <c r="A47" s="357"/>
      <c r="B47" s="358"/>
      <c r="C47" s="358"/>
      <c r="D47" s="358"/>
      <c r="E47" s="358"/>
      <c r="F47" s="358"/>
      <c r="G47" s="358"/>
      <c r="H47" s="359"/>
      <c r="I47" s="442"/>
      <c r="J47" s="443"/>
      <c r="K47" s="444"/>
      <c r="L47" s="357"/>
      <c r="M47" s="358"/>
      <c r="N47" s="358"/>
      <c r="O47" s="358"/>
      <c r="P47" s="358"/>
      <c r="Q47" s="358"/>
      <c r="R47" s="358"/>
      <c r="S47" s="358"/>
      <c r="T47" s="358"/>
      <c r="U47" s="358"/>
      <c r="V47" s="358"/>
      <c r="W47" s="358"/>
      <c r="X47" s="358"/>
      <c r="Y47" s="358"/>
      <c r="Z47" s="358"/>
      <c r="AA47" s="359"/>
    </row>
    <row r="48" spans="1:27" ht="15" customHeight="1" x14ac:dyDescent="0.4">
      <c r="A48" s="354">
        <f>_otherName3</f>
        <v>0</v>
      </c>
      <c r="B48" s="355"/>
      <c r="C48" s="355"/>
      <c r="D48" s="355"/>
      <c r="E48" s="355"/>
      <c r="F48" s="355"/>
      <c r="G48" s="355"/>
      <c r="H48" s="356"/>
      <c r="I48" s="439">
        <f ca="1">OFFSET(_otherName3,1,0)</f>
        <v>0</v>
      </c>
      <c r="J48" s="440"/>
      <c r="K48" s="441"/>
      <c r="L48" s="354">
        <f ca="1">OFFSET(_otherName3,4,0)</f>
        <v>0</v>
      </c>
      <c r="M48" s="355"/>
      <c r="N48" s="355"/>
      <c r="O48" s="355"/>
      <c r="P48" s="355"/>
      <c r="Q48" s="355"/>
      <c r="R48" s="355"/>
      <c r="S48" s="355"/>
      <c r="T48" s="355"/>
      <c r="U48" s="355"/>
      <c r="V48" s="355"/>
      <c r="W48" s="355"/>
      <c r="X48" s="355"/>
      <c r="Y48" s="355"/>
      <c r="Z48" s="355"/>
      <c r="AA48" s="356"/>
    </row>
    <row r="49" spans="1:27" ht="15" customHeight="1" x14ac:dyDescent="0.4">
      <c r="A49" s="357"/>
      <c r="B49" s="358"/>
      <c r="C49" s="358"/>
      <c r="D49" s="358"/>
      <c r="E49" s="358"/>
      <c r="F49" s="358"/>
      <c r="G49" s="358"/>
      <c r="H49" s="359"/>
      <c r="I49" s="442"/>
      <c r="J49" s="443"/>
      <c r="K49" s="444"/>
      <c r="L49" s="357"/>
      <c r="M49" s="358"/>
      <c r="N49" s="358"/>
      <c r="O49" s="358"/>
      <c r="P49" s="358"/>
      <c r="Q49" s="358"/>
      <c r="R49" s="358"/>
      <c r="S49" s="358"/>
      <c r="T49" s="358"/>
      <c r="U49" s="358"/>
      <c r="V49" s="358"/>
      <c r="W49" s="358"/>
      <c r="X49" s="358"/>
      <c r="Y49" s="358"/>
      <c r="Z49" s="358"/>
      <c r="AA49" s="359"/>
    </row>
    <row r="50" spans="1:27" ht="33" x14ac:dyDescent="0.4">
      <c r="A50" s="504" t="s">
        <v>86</v>
      </c>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row>
    <row r="51" spans="1:27" ht="15" customHeight="1" x14ac:dyDescent="0.4">
      <c r="A51" s="167" t="s">
        <v>39</v>
      </c>
      <c r="B51" s="44"/>
      <c r="C51" s="44"/>
      <c r="D51" s="44" t="s">
        <v>40</v>
      </c>
      <c r="E51" s="44"/>
      <c r="F51" s="44"/>
      <c r="G51" s="44"/>
      <c r="H51" s="44"/>
      <c r="I51" s="44" t="s">
        <v>41</v>
      </c>
      <c r="J51" s="44"/>
      <c r="K51" s="44"/>
      <c r="L51" s="44"/>
      <c r="M51" s="44"/>
      <c r="N51" s="44"/>
      <c r="O51" s="44"/>
      <c r="P51" s="44"/>
      <c r="Q51" s="44"/>
      <c r="R51" s="44"/>
      <c r="S51" s="44"/>
      <c r="T51" s="44"/>
      <c r="U51" s="44"/>
      <c r="V51" s="44"/>
      <c r="W51" s="44"/>
      <c r="X51" s="44"/>
      <c r="Y51" s="44"/>
      <c r="Z51" s="44"/>
      <c r="AA51" s="44"/>
    </row>
    <row r="52" spans="1:27" ht="15" customHeight="1" x14ac:dyDescent="0.2">
      <c r="A52" s="348" t="s">
        <v>33</v>
      </c>
      <c r="B52" s="349"/>
      <c r="C52" s="349"/>
      <c r="D52" s="349"/>
      <c r="E52" s="349"/>
      <c r="F52" s="349"/>
      <c r="G52" s="349"/>
      <c r="H52" s="350"/>
      <c r="I52" s="348" t="s">
        <v>34</v>
      </c>
      <c r="J52" s="349"/>
      <c r="K52" s="350"/>
      <c r="L52" s="348" t="s">
        <v>11</v>
      </c>
      <c r="M52" s="349"/>
      <c r="N52" s="350"/>
      <c r="O52" s="348" t="s">
        <v>42</v>
      </c>
      <c r="P52" s="349"/>
      <c r="Q52" s="349"/>
      <c r="R52" s="350"/>
      <c r="S52" s="348" t="s">
        <v>43</v>
      </c>
      <c r="T52" s="349"/>
      <c r="U52" s="349"/>
      <c r="V52" s="349"/>
      <c r="W52" s="349"/>
      <c r="X52" s="349"/>
      <c r="Y52" s="349"/>
      <c r="Z52" s="349"/>
      <c r="AA52" s="350"/>
    </row>
    <row r="53" spans="1:27" ht="13.5" customHeight="1" x14ac:dyDescent="0.4">
      <c r="A53" s="433" t="s">
        <v>44</v>
      </c>
      <c r="B53" s="434"/>
      <c r="C53" s="434"/>
      <c r="D53" s="434"/>
      <c r="E53" s="434"/>
      <c r="F53" s="434"/>
      <c r="G53" s="434"/>
      <c r="H53" s="435"/>
      <c r="I53" s="436" t="s">
        <v>37</v>
      </c>
      <c r="J53" s="437"/>
      <c r="K53" s="438"/>
      <c r="L53" s="436" t="s">
        <v>45</v>
      </c>
      <c r="M53" s="437"/>
      <c r="N53" s="438"/>
      <c r="O53" s="546" t="s">
        <v>46</v>
      </c>
      <c r="P53" s="547"/>
      <c r="Q53" s="547"/>
      <c r="R53" s="548"/>
      <c r="S53" s="436" t="s">
        <v>47</v>
      </c>
      <c r="T53" s="437"/>
      <c r="U53" s="437"/>
      <c r="V53" s="437"/>
      <c r="W53" s="437"/>
      <c r="X53" s="437"/>
      <c r="Y53" s="437"/>
      <c r="Z53" s="437"/>
      <c r="AA53" s="438"/>
    </row>
    <row r="54" spans="1:27" ht="13.5" customHeight="1" x14ac:dyDescent="0.4">
      <c r="A54" s="363">
        <f>_relativeInJapanName</f>
        <v>0</v>
      </c>
      <c r="B54" s="364"/>
      <c r="C54" s="364"/>
      <c r="D54" s="364"/>
      <c r="E54" s="364"/>
      <c r="F54" s="364"/>
      <c r="G54" s="364"/>
      <c r="H54" s="365"/>
      <c r="I54" s="363">
        <f ca="1">OFFSET(_relativeInJapanName,1,0)</f>
        <v>0</v>
      </c>
      <c r="J54" s="364"/>
      <c r="K54" s="365"/>
      <c r="L54" s="363">
        <f ca="1">OFFSET(_relativeInJapanName,2,0)</f>
        <v>0</v>
      </c>
      <c r="M54" s="364"/>
      <c r="N54" s="365"/>
      <c r="O54" s="549">
        <f ca="1">OFFSET(_relativeInJapanName,7,0)</f>
        <v>0</v>
      </c>
      <c r="P54" s="550"/>
      <c r="Q54" s="550"/>
      <c r="R54" s="551"/>
      <c r="S54" s="363">
        <f ca="1">OFFSET(_relativeInJapanName,6,0)</f>
        <v>0</v>
      </c>
      <c r="T54" s="364"/>
      <c r="U54" s="364"/>
      <c r="V54" s="364"/>
      <c r="W54" s="364"/>
      <c r="X54" s="364"/>
      <c r="Y54" s="364"/>
      <c r="Z54" s="364"/>
      <c r="AA54" s="365"/>
    </row>
    <row r="55" spans="1:27" s="172" customFormat="1" ht="24" customHeight="1" x14ac:dyDescent="0.4">
      <c r="A55" s="345"/>
      <c r="B55" s="346"/>
      <c r="C55" s="346"/>
      <c r="D55" s="346"/>
      <c r="E55" s="346"/>
      <c r="F55" s="346"/>
      <c r="G55" s="346"/>
      <c r="H55" s="347"/>
      <c r="I55" s="345"/>
      <c r="J55" s="346"/>
      <c r="K55" s="347"/>
      <c r="L55" s="345"/>
      <c r="M55" s="346"/>
      <c r="N55" s="347"/>
      <c r="O55" s="552"/>
      <c r="P55" s="553"/>
      <c r="Q55" s="553"/>
      <c r="R55" s="554"/>
      <c r="S55" s="345"/>
      <c r="T55" s="346"/>
      <c r="U55" s="346"/>
      <c r="V55" s="346"/>
      <c r="W55" s="346"/>
      <c r="X55" s="346"/>
      <c r="Y55" s="346"/>
      <c r="Z55" s="346"/>
      <c r="AA55" s="347"/>
    </row>
    <row r="56" spans="1:27" ht="24" customHeight="1" x14ac:dyDescent="0.4">
      <c r="A56" s="366" t="s">
        <v>21</v>
      </c>
      <c r="B56" s="367"/>
      <c r="C56" s="367"/>
      <c r="D56" s="367"/>
      <c r="E56" s="368"/>
      <c r="F56" s="354">
        <f ca="1">OFFSET(_relativeInJapanName,3,0)</f>
        <v>0</v>
      </c>
      <c r="G56" s="355"/>
      <c r="H56" s="355"/>
      <c r="I56" s="355"/>
      <c r="J56" s="355"/>
      <c r="K56" s="355"/>
      <c r="L56" s="355"/>
      <c r="M56" s="355"/>
      <c r="N56" s="355"/>
      <c r="O56" s="355"/>
      <c r="P56" s="355"/>
      <c r="Q56" s="355"/>
      <c r="R56" s="355"/>
      <c r="S56" s="355"/>
      <c r="T56" s="355"/>
      <c r="U56" s="355"/>
      <c r="V56" s="355"/>
      <c r="W56" s="355"/>
      <c r="X56" s="355"/>
      <c r="Y56" s="355"/>
      <c r="Z56" s="355"/>
      <c r="AA56" s="356"/>
    </row>
    <row r="57" spans="1:27" x14ac:dyDescent="0.4">
      <c r="A57" s="386"/>
      <c r="B57" s="387"/>
      <c r="C57" s="387"/>
      <c r="D57" s="387"/>
      <c r="E57" s="388"/>
      <c r="F57" s="357"/>
      <c r="G57" s="358"/>
      <c r="H57" s="358"/>
      <c r="I57" s="358"/>
      <c r="J57" s="358"/>
      <c r="K57" s="358"/>
      <c r="L57" s="358"/>
      <c r="M57" s="358"/>
      <c r="N57" s="358"/>
      <c r="O57" s="358"/>
      <c r="P57" s="358"/>
      <c r="Q57" s="358"/>
      <c r="R57" s="358"/>
      <c r="S57" s="358"/>
      <c r="T57" s="358"/>
      <c r="U57" s="358"/>
      <c r="V57" s="358"/>
      <c r="W57" s="358"/>
      <c r="X57" s="358"/>
      <c r="Y57" s="358"/>
      <c r="Z57" s="358"/>
      <c r="AA57" s="359"/>
    </row>
    <row r="58" spans="1:27" x14ac:dyDescent="0.4">
      <c r="A58" s="471" t="s">
        <v>48</v>
      </c>
      <c r="B58" s="488"/>
      <c r="C58" s="488"/>
      <c r="D58" s="488"/>
      <c r="E58" s="473"/>
      <c r="F58" s="422" t="s">
        <v>101</v>
      </c>
      <c r="G58" s="424"/>
      <c r="H58" s="389">
        <f ca="1">OFFSET(_relativeInJapanName,4,0)</f>
        <v>0</v>
      </c>
      <c r="I58" s="390"/>
      <c r="J58" s="390"/>
      <c r="K58" s="390"/>
      <c r="L58" s="390"/>
      <c r="M58" s="390"/>
      <c r="N58" s="390"/>
      <c r="O58" s="390"/>
      <c r="P58" s="391"/>
      <c r="Q58" s="422"/>
      <c r="R58" s="423"/>
      <c r="S58" s="423"/>
      <c r="T58" s="423"/>
      <c r="U58" s="423"/>
      <c r="V58" s="423"/>
      <c r="W58" s="423"/>
      <c r="X58" s="423"/>
      <c r="Y58" s="423"/>
      <c r="Z58" s="423"/>
      <c r="AA58" s="424"/>
    </row>
    <row r="59" spans="1:27" x14ac:dyDescent="0.4">
      <c r="A59" s="383"/>
      <c r="B59" s="384"/>
      <c r="C59" s="384"/>
      <c r="D59" s="384"/>
      <c r="E59" s="385"/>
      <c r="F59" s="369"/>
      <c r="G59" s="371"/>
      <c r="H59" s="392"/>
      <c r="I59" s="393"/>
      <c r="J59" s="393"/>
      <c r="K59" s="393"/>
      <c r="L59" s="393"/>
      <c r="M59" s="393"/>
      <c r="N59" s="393"/>
      <c r="O59" s="393"/>
      <c r="P59" s="394"/>
      <c r="Q59" s="369"/>
      <c r="R59" s="370"/>
      <c r="S59" s="370"/>
      <c r="T59" s="370"/>
      <c r="U59" s="370"/>
      <c r="V59" s="370"/>
      <c r="W59" s="370"/>
      <c r="X59" s="370"/>
      <c r="Y59" s="370"/>
      <c r="Z59" s="370"/>
      <c r="AA59" s="371"/>
    </row>
    <row r="60" spans="1:27" ht="19.5" x14ac:dyDescent="0.4">
      <c r="A60" s="168" t="s">
        <v>49</v>
      </c>
      <c r="B60" s="169"/>
      <c r="C60" s="169"/>
      <c r="D60" s="169"/>
      <c r="E60" s="169"/>
      <c r="F60" s="170" t="s">
        <v>179</v>
      </c>
      <c r="G60" s="169"/>
      <c r="H60" s="169"/>
      <c r="I60" s="169"/>
      <c r="J60" s="169"/>
      <c r="K60" s="169"/>
      <c r="L60" s="169"/>
      <c r="M60" s="171"/>
      <c r="N60" s="360">
        <f>EntrySheet!C70</f>
        <v>0</v>
      </c>
      <c r="O60" s="361"/>
      <c r="P60" s="361"/>
      <c r="Q60" s="361"/>
      <c r="R60" s="361"/>
      <c r="S60" s="361"/>
      <c r="T60" s="361"/>
      <c r="U60" s="361"/>
      <c r="V60" s="361"/>
      <c r="W60" s="361"/>
      <c r="X60" s="361"/>
      <c r="Y60" s="361"/>
      <c r="Z60" s="361"/>
      <c r="AA60" s="362"/>
    </row>
    <row r="61" spans="1:27" x14ac:dyDescent="0.4">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row>
    <row r="62" spans="1:27" ht="16.5" x14ac:dyDescent="0.4">
      <c r="A62" s="138" t="s">
        <v>50</v>
      </c>
      <c r="E62" s="135" t="s">
        <v>51</v>
      </c>
    </row>
    <row r="63" spans="1:27" x14ac:dyDescent="0.2">
      <c r="A63" s="348" t="s">
        <v>33</v>
      </c>
      <c r="B63" s="349"/>
      <c r="C63" s="349"/>
      <c r="D63" s="349"/>
      <c r="E63" s="350"/>
      <c r="F63" s="407">
        <f>_sponsorName</f>
        <v>0</v>
      </c>
      <c r="G63" s="408"/>
      <c r="H63" s="408"/>
      <c r="I63" s="408"/>
      <c r="J63" s="408"/>
      <c r="K63" s="408"/>
      <c r="L63" s="408"/>
      <c r="M63" s="408"/>
      <c r="N63" s="408"/>
      <c r="O63" s="408"/>
      <c r="P63" s="408"/>
      <c r="Q63" s="408"/>
      <c r="R63" s="409"/>
      <c r="S63" s="366" t="s">
        <v>34</v>
      </c>
      <c r="T63" s="367"/>
      <c r="U63" s="368"/>
      <c r="V63" s="413">
        <f ca="1">OFFSET(_sponsorName,1,0)</f>
        <v>0</v>
      </c>
      <c r="W63" s="414"/>
      <c r="X63" s="414"/>
      <c r="Y63" s="414"/>
      <c r="Z63" s="414"/>
      <c r="AA63" s="415"/>
    </row>
    <row r="64" spans="1:27" x14ac:dyDescent="0.4">
      <c r="A64" s="372" t="s">
        <v>87</v>
      </c>
      <c r="B64" s="373"/>
      <c r="C64" s="373"/>
      <c r="D64" s="373"/>
      <c r="E64" s="374"/>
      <c r="F64" s="410"/>
      <c r="G64" s="411"/>
      <c r="H64" s="411"/>
      <c r="I64" s="411"/>
      <c r="J64" s="411"/>
      <c r="K64" s="411"/>
      <c r="L64" s="411"/>
      <c r="M64" s="411"/>
      <c r="N64" s="411"/>
      <c r="O64" s="411"/>
      <c r="P64" s="411"/>
      <c r="Q64" s="411"/>
      <c r="R64" s="412"/>
      <c r="S64" s="372" t="s">
        <v>52</v>
      </c>
      <c r="T64" s="373"/>
      <c r="U64" s="374"/>
      <c r="V64" s="416"/>
      <c r="W64" s="417"/>
      <c r="X64" s="417"/>
      <c r="Y64" s="417"/>
      <c r="Z64" s="417"/>
      <c r="AA64" s="418"/>
    </row>
    <row r="65" spans="1:27" x14ac:dyDescent="0.2">
      <c r="A65" s="348" t="s">
        <v>21</v>
      </c>
      <c r="B65" s="349"/>
      <c r="C65" s="349"/>
      <c r="D65" s="349"/>
      <c r="E65" s="350"/>
      <c r="F65" s="354">
        <f ca="1">OFFSET(_sponsorName,3,0)</f>
        <v>0</v>
      </c>
      <c r="G65" s="355"/>
      <c r="H65" s="355"/>
      <c r="I65" s="355"/>
      <c r="J65" s="355"/>
      <c r="K65" s="355"/>
      <c r="L65" s="355"/>
      <c r="M65" s="355"/>
      <c r="N65" s="355"/>
      <c r="O65" s="355"/>
      <c r="P65" s="355"/>
      <c r="Q65" s="355"/>
      <c r="R65" s="355"/>
      <c r="S65" s="355"/>
      <c r="T65" s="355"/>
      <c r="U65" s="355"/>
      <c r="V65" s="355"/>
      <c r="W65" s="355"/>
      <c r="X65" s="355"/>
      <c r="Y65" s="355"/>
      <c r="Z65" s="355"/>
      <c r="AA65" s="356"/>
    </row>
    <row r="66" spans="1:27" x14ac:dyDescent="0.4">
      <c r="A66" s="369" t="s">
        <v>88</v>
      </c>
      <c r="B66" s="370"/>
      <c r="C66" s="370"/>
      <c r="D66" s="370"/>
      <c r="E66" s="371"/>
      <c r="F66" s="419"/>
      <c r="G66" s="420"/>
      <c r="H66" s="420"/>
      <c r="I66" s="420"/>
      <c r="J66" s="420"/>
      <c r="K66" s="420"/>
      <c r="L66" s="420"/>
      <c r="M66" s="420"/>
      <c r="N66" s="420"/>
      <c r="O66" s="420"/>
      <c r="P66" s="420"/>
      <c r="Q66" s="420"/>
      <c r="R66" s="420"/>
      <c r="S66" s="420"/>
      <c r="T66" s="420"/>
      <c r="U66" s="420"/>
      <c r="V66" s="420"/>
      <c r="W66" s="420"/>
      <c r="X66" s="420"/>
      <c r="Y66" s="420"/>
      <c r="Z66" s="420"/>
      <c r="AA66" s="421"/>
    </row>
    <row r="67" spans="1:27" x14ac:dyDescent="0.2">
      <c r="A67" s="348" t="s">
        <v>89</v>
      </c>
      <c r="B67" s="349"/>
      <c r="C67" s="349"/>
      <c r="D67" s="349"/>
      <c r="E67" s="350"/>
      <c r="F67" s="363">
        <f ca="1">OFFSET(_sponsorName,4,0)</f>
        <v>0</v>
      </c>
      <c r="G67" s="364"/>
      <c r="H67" s="364"/>
      <c r="I67" s="364"/>
      <c r="J67" s="364"/>
      <c r="K67" s="364"/>
      <c r="L67" s="364"/>
      <c r="M67" s="364"/>
      <c r="N67" s="364"/>
      <c r="O67" s="364"/>
      <c r="P67" s="364"/>
      <c r="Q67" s="364"/>
      <c r="R67" s="365"/>
      <c r="S67" s="380" t="s">
        <v>16</v>
      </c>
      <c r="T67" s="381"/>
      <c r="U67" s="382"/>
      <c r="V67" s="363">
        <f ca="1">OFFSET(_sponsorName,6,0)</f>
        <v>0</v>
      </c>
      <c r="W67" s="364"/>
      <c r="X67" s="364"/>
      <c r="Y67" s="364"/>
      <c r="Z67" s="364"/>
      <c r="AA67" s="365"/>
    </row>
    <row r="68" spans="1:27" x14ac:dyDescent="0.4">
      <c r="A68" s="383" t="s">
        <v>90</v>
      </c>
      <c r="B68" s="384"/>
      <c r="C68" s="384"/>
      <c r="D68" s="384"/>
      <c r="E68" s="385"/>
      <c r="F68" s="345"/>
      <c r="G68" s="346"/>
      <c r="H68" s="346"/>
      <c r="I68" s="346"/>
      <c r="J68" s="346"/>
      <c r="K68" s="346"/>
      <c r="L68" s="346"/>
      <c r="M68" s="346"/>
      <c r="N68" s="346"/>
      <c r="O68" s="346"/>
      <c r="P68" s="346"/>
      <c r="Q68" s="346"/>
      <c r="R68" s="347"/>
      <c r="S68" s="395" t="s">
        <v>91</v>
      </c>
      <c r="T68" s="396"/>
      <c r="U68" s="397"/>
      <c r="V68" s="345"/>
      <c r="W68" s="346"/>
      <c r="X68" s="346"/>
      <c r="Y68" s="346"/>
      <c r="Z68" s="346"/>
      <c r="AA68" s="347"/>
    </row>
    <row r="69" spans="1:27" x14ac:dyDescent="0.2">
      <c r="A69" s="348" t="s">
        <v>92</v>
      </c>
      <c r="B69" s="349"/>
      <c r="C69" s="349"/>
      <c r="D69" s="349"/>
      <c r="E69" s="350"/>
      <c r="F69" s="363">
        <f ca="1">OFFSET(_sponsorName,7,0)</f>
        <v>0</v>
      </c>
      <c r="G69" s="364"/>
      <c r="H69" s="364"/>
      <c r="I69" s="364"/>
      <c r="J69" s="364"/>
      <c r="K69" s="364"/>
      <c r="L69" s="364"/>
      <c r="M69" s="364"/>
      <c r="N69" s="364"/>
      <c r="O69" s="365"/>
      <c r="P69" s="366" t="s">
        <v>96</v>
      </c>
      <c r="Q69" s="367"/>
      <c r="R69" s="367"/>
      <c r="S69" s="368"/>
      <c r="T69" s="398">
        <f ca="1">OFFSET(_sponsorName,8,0)</f>
        <v>0</v>
      </c>
      <c r="U69" s="399"/>
      <c r="V69" s="399"/>
      <c r="W69" s="399"/>
      <c r="X69" s="399"/>
      <c r="Y69" s="399"/>
      <c r="Z69" s="399"/>
      <c r="AA69" s="400"/>
    </row>
    <row r="70" spans="1:27" ht="26.25" customHeight="1" x14ac:dyDescent="0.4">
      <c r="A70" s="383" t="s">
        <v>93</v>
      </c>
      <c r="B70" s="384"/>
      <c r="C70" s="384"/>
      <c r="D70" s="384"/>
      <c r="E70" s="385"/>
      <c r="F70" s="345"/>
      <c r="G70" s="346"/>
      <c r="H70" s="346"/>
      <c r="I70" s="346"/>
      <c r="J70" s="346"/>
      <c r="K70" s="346"/>
      <c r="L70" s="346"/>
      <c r="M70" s="346"/>
      <c r="N70" s="346"/>
      <c r="O70" s="347"/>
      <c r="P70" s="404" t="s">
        <v>104</v>
      </c>
      <c r="Q70" s="405"/>
      <c r="R70" s="405"/>
      <c r="S70" s="406"/>
      <c r="T70" s="401"/>
      <c r="U70" s="402"/>
      <c r="V70" s="402"/>
      <c r="W70" s="402"/>
      <c r="X70" s="402"/>
      <c r="Y70" s="402"/>
      <c r="Z70" s="402"/>
      <c r="AA70" s="403"/>
    </row>
    <row r="71" spans="1:27" x14ac:dyDescent="0.2">
      <c r="A71" s="348" t="s">
        <v>94</v>
      </c>
      <c r="B71" s="349"/>
      <c r="C71" s="349"/>
      <c r="D71" s="349"/>
      <c r="E71" s="350"/>
      <c r="F71" s="363">
        <f ca="1">OFFSET(_sponsorName,9,0)</f>
        <v>0</v>
      </c>
      <c r="G71" s="364"/>
      <c r="H71" s="364"/>
      <c r="I71" s="364"/>
      <c r="J71" s="364"/>
      <c r="K71" s="364"/>
      <c r="L71" s="364"/>
      <c r="M71" s="364"/>
      <c r="N71" s="364"/>
      <c r="O71" s="364"/>
      <c r="P71" s="364"/>
      <c r="Q71" s="364"/>
      <c r="R71" s="365"/>
      <c r="S71" s="366" t="s">
        <v>102</v>
      </c>
      <c r="T71" s="367"/>
      <c r="U71" s="368"/>
      <c r="V71" s="342">
        <f>_annualIncome</f>
        <v>0</v>
      </c>
      <c r="W71" s="343"/>
      <c r="X71" s="343"/>
      <c r="Y71" s="343"/>
      <c r="Z71" s="343"/>
      <c r="AA71" s="344"/>
    </row>
    <row r="72" spans="1:27" x14ac:dyDescent="0.4">
      <c r="A72" s="369" t="s">
        <v>95</v>
      </c>
      <c r="B72" s="370"/>
      <c r="C72" s="370"/>
      <c r="D72" s="370"/>
      <c r="E72" s="371"/>
      <c r="F72" s="345"/>
      <c r="G72" s="346"/>
      <c r="H72" s="346"/>
      <c r="I72" s="346"/>
      <c r="J72" s="346"/>
      <c r="K72" s="346"/>
      <c r="L72" s="346"/>
      <c r="M72" s="346"/>
      <c r="N72" s="346"/>
      <c r="O72" s="346"/>
      <c r="P72" s="346"/>
      <c r="Q72" s="346"/>
      <c r="R72" s="347"/>
      <c r="S72" s="372" t="s">
        <v>103</v>
      </c>
      <c r="T72" s="373"/>
      <c r="U72" s="374"/>
      <c r="V72" s="345">
        <f ca="1">OFFSET(_annualIncome,1,0)</f>
        <v>0</v>
      </c>
      <c r="W72" s="346"/>
      <c r="X72" s="346"/>
      <c r="Y72" s="346"/>
      <c r="Z72" s="346"/>
      <c r="AA72" s="347"/>
    </row>
    <row r="73" spans="1:27" x14ac:dyDescent="0.4">
      <c r="A73" s="375"/>
      <c r="B73" s="375"/>
      <c r="C73" s="375"/>
      <c r="D73" s="375"/>
      <c r="E73" s="375"/>
      <c r="F73" s="376"/>
      <c r="G73" s="376"/>
      <c r="H73" s="376"/>
      <c r="I73" s="376"/>
      <c r="J73" s="376"/>
      <c r="K73" s="376"/>
      <c r="L73" s="376"/>
      <c r="M73" s="376"/>
      <c r="N73" s="44"/>
      <c r="O73" s="44"/>
      <c r="P73" s="44"/>
      <c r="Q73" s="44"/>
      <c r="R73" s="44"/>
      <c r="S73" s="44"/>
      <c r="T73" s="44"/>
      <c r="U73" s="44"/>
      <c r="V73" s="44"/>
      <c r="W73" s="44"/>
      <c r="X73" s="44"/>
      <c r="Y73" s="44"/>
      <c r="Z73" s="44"/>
      <c r="AA73" s="44"/>
    </row>
    <row r="74" spans="1:27" ht="15" customHeight="1" x14ac:dyDescent="0.2">
      <c r="A74" s="377" t="s">
        <v>53</v>
      </c>
      <c r="B74" s="377"/>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row>
    <row r="75" spans="1:27" ht="30" customHeight="1" x14ac:dyDescent="0.4">
      <c r="A75" s="378" t="s">
        <v>391</v>
      </c>
      <c r="B75" s="378"/>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row>
    <row r="76" spans="1:27" ht="32.25" customHeight="1" x14ac:dyDescent="0.4">
      <c r="A76" s="173"/>
      <c r="B76" s="173"/>
      <c r="C76" s="173"/>
      <c r="D76" s="173"/>
      <c r="E76" s="173"/>
      <c r="F76" s="173"/>
      <c r="G76" s="173"/>
      <c r="H76" s="173"/>
      <c r="I76" s="174"/>
      <c r="J76" s="174"/>
      <c r="K76" s="174"/>
      <c r="L76" s="174"/>
      <c r="M76" s="174"/>
      <c r="N76" s="174"/>
      <c r="O76" s="174"/>
      <c r="P76" s="174"/>
      <c r="Q76" s="174"/>
      <c r="R76" s="174"/>
      <c r="S76" s="174"/>
      <c r="T76" s="174"/>
      <c r="U76" s="174"/>
      <c r="V76" s="174"/>
      <c r="W76" s="174"/>
      <c r="X76" s="174"/>
      <c r="Y76" s="173"/>
      <c r="Z76" s="173"/>
      <c r="AA76" s="173"/>
    </row>
    <row r="77" spans="1:27" ht="31.5" customHeight="1" x14ac:dyDescent="0.25">
      <c r="A77" s="54"/>
      <c r="B77" s="139"/>
      <c r="C77" s="139"/>
      <c r="D77" s="142" t="s">
        <v>71</v>
      </c>
      <c r="I77" s="545"/>
      <c r="J77" s="545"/>
      <c r="K77" s="545"/>
      <c r="L77" s="545"/>
      <c r="M77" s="142" t="s">
        <v>67</v>
      </c>
      <c r="N77" s="545"/>
      <c r="O77" s="545"/>
      <c r="P77" s="545"/>
      <c r="Q77" s="545"/>
      <c r="R77" s="142" t="s">
        <v>68</v>
      </c>
      <c r="S77" s="545"/>
      <c r="T77" s="545"/>
      <c r="U77" s="545"/>
      <c r="V77" s="545"/>
      <c r="W77" s="142" t="s">
        <v>69</v>
      </c>
      <c r="X77" s="175"/>
      <c r="Y77" s="175"/>
      <c r="Z77" s="175"/>
      <c r="AA77" s="175"/>
    </row>
    <row r="78" spans="1:27" x14ac:dyDescent="0.4">
      <c r="A78" s="54"/>
      <c r="B78" s="139"/>
      <c r="C78" s="139"/>
      <c r="D78" s="51" t="s">
        <v>70</v>
      </c>
      <c r="E78" s="137"/>
      <c r="F78" s="137"/>
      <c r="G78" s="137"/>
      <c r="H78" s="137"/>
      <c r="I78" s="53"/>
      <c r="J78" s="53"/>
      <c r="K78" s="53"/>
      <c r="L78" s="53"/>
      <c r="M78" s="53" t="s">
        <v>54</v>
      </c>
      <c r="N78" s="53"/>
      <c r="O78" s="53"/>
      <c r="P78" s="53"/>
      <c r="Q78" s="53"/>
      <c r="R78" s="53" t="s">
        <v>55</v>
      </c>
      <c r="S78" s="53"/>
      <c r="T78" s="53"/>
      <c r="U78" s="53"/>
      <c r="V78" s="53"/>
      <c r="W78" s="53" t="s">
        <v>56</v>
      </c>
      <c r="X78" s="175"/>
      <c r="Y78" s="175"/>
      <c r="Z78" s="175"/>
      <c r="AA78" s="175"/>
    </row>
    <row r="79" spans="1:27" x14ac:dyDescent="0.25">
      <c r="A79" s="54"/>
      <c r="B79" s="139"/>
      <c r="C79" s="139"/>
      <c r="D79" s="90" t="s">
        <v>404</v>
      </c>
      <c r="I79" s="217"/>
      <c r="J79" s="217"/>
      <c r="K79" s="217"/>
      <c r="L79" s="217"/>
      <c r="M79" s="217"/>
      <c r="N79" s="217"/>
      <c r="O79" s="217"/>
      <c r="P79" s="217"/>
      <c r="Q79" s="217"/>
      <c r="R79" s="217"/>
      <c r="S79" s="217"/>
      <c r="T79" s="217"/>
      <c r="U79" s="217"/>
      <c r="V79" s="217"/>
      <c r="W79" s="217"/>
      <c r="X79" s="217"/>
      <c r="Y79" s="217"/>
      <c r="Z79" s="217"/>
      <c r="AA79" s="217"/>
    </row>
    <row r="80" spans="1:27" ht="16.5" thickBot="1" x14ac:dyDescent="0.45">
      <c r="A80" s="176"/>
      <c r="B80" s="176"/>
      <c r="C80" s="44"/>
      <c r="D80" s="54" t="s">
        <v>403</v>
      </c>
      <c r="E80" s="139"/>
      <c r="F80" s="139"/>
      <c r="G80" s="139"/>
      <c r="H80" s="139"/>
      <c r="I80" s="216"/>
      <c r="J80" s="216"/>
      <c r="K80" s="216"/>
      <c r="L80" s="216"/>
      <c r="M80" s="216"/>
      <c r="N80" s="216"/>
      <c r="O80" s="216"/>
      <c r="P80" s="216"/>
      <c r="Q80" s="216"/>
      <c r="R80" s="216"/>
      <c r="S80" s="216"/>
      <c r="T80" s="216"/>
      <c r="U80" s="216"/>
      <c r="V80" s="216"/>
      <c r="W80" s="216"/>
      <c r="X80" s="216"/>
      <c r="Y80" s="216"/>
      <c r="Z80" s="216"/>
      <c r="AA80" s="216"/>
    </row>
    <row r="81" spans="1:27" ht="38.25" customHeight="1" thickTop="1" x14ac:dyDescent="0.2">
      <c r="A81" s="379" t="s">
        <v>393</v>
      </c>
      <c r="B81" s="379"/>
      <c r="C81" s="379"/>
      <c r="D81" s="379"/>
      <c r="E81" s="379"/>
      <c r="F81" s="379"/>
      <c r="G81" s="379"/>
      <c r="H81" s="379"/>
      <c r="I81" s="379"/>
      <c r="J81" s="379"/>
      <c r="K81" s="379"/>
      <c r="L81" s="379"/>
      <c r="M81" s="379"/>
      <c r="N81" s="379"/>
      <c r="O81" s="379"/>
      <c r="P81" s="379"/>
      <c r="Q81" s="379"/>
      <c r="R81" s="379"/>
      <c r="S81" s="379"/>
      <c r="T81" s="379"/>
      <c r="U81" s="379"/>
      <c r="V81" s="379"/>
      <c r="W81" s="379"/>
      <c r="X81" s="379"/>
      <c r="Y81" s="379"/>
      <c r="Z81" s="379"/>
      <c r="AA81" s="379"/>
    </row>
    <row r="82" spans="1:27" ht="37.5" customHeight="1" x14ac:dyDescent="0.4">
      <c r="A82" s="341" t="s">
        <v>392</v>
      </c>
      <c r="B82" s="341"/>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row>
  </sheetData>
  <sheetProtection sheet="1" objects="1" scenarios="1"/>
  <mergeCells count="150">
    <mergeCell ref="I77:L77"/>
    <mergeCell ref="N77:Q77"/>
    <mergeCell ref="S77:V77"/>
    <mergeCell ref="A50:AA50"/>
    <mergeCell ref="A46:H47"/>
    <mergeCell ref="I46:K47"/>
    <mergeCell ref="A48:H49"/>
    <mergeCell ref="I48:K49"/>
    <mergeCell ref="A42:H43"/>
    <mergeCell ref="I42:K43"/>
    <mergeCell ref="A44:H45"/>
    <mergeCell ref="I44:K45"/>
    <mergeCell ref="A53:H53"/>
    <mergeCell ref="I53:K53"/>
    <mergeCell ref="L53:N53"/>
    <mergeCell ref="O53:R53"/>
    <mergeCell ref="S53:AA53"/>
    <mergeCell ref="A58:E59"/>
    <mergeCell ref="F58:G59"/>
    <mergeCell ref="A54:H55"/>
    <mergeCell ref="I54:K55"/>
    <mergeCell ref="L54:N55"/>
    <mergeCell ref="O54:R55"/>
    <mergeCell ref="A1:AA1"/>
    <mergeCell ref="Z26:AA27"/>
    <mergeCell ref="W8:AA17"/>
    <mergeCell ref="I9:O10"/>
    <mergeCell ref="P9:V10"/>
    <mergeCell ref="A11:E15"/>
    <mergeCell ref="F11:H12"/>
    <mergeCell ref="I11:V11"/>
    <mergeCell ref="A2:AA2"/>
    <mergeCell ref="A3:AA3"/>
    <mergeCell ref="A4:AA4"/>
    <mergeCell ref="A6:AA6"/>
    <mergeCell ref="A7:AA7"/>
    <mergeCell ref="I12:V15"/>
    <mergeCell ref="F13:H15"/>
    <mergeCell ref="A16:E16"/>
    <mergeCell ref="F16:K17"/>
    <mergeCell ref="L16:P16"/>
    <mergeCell ref="Q16:V17"/>
    <mergeCell ref="A17:E17"/>
    <mergeCell ref="L17:P17"/>
    <mergeCell ref="A8:E10"/>
    <mergeCell ref="F8:H10"/>
    <mergeCell ref="I8:O8"/>
    <mergeCell ref="P8:V8"/>
    <mergeCell ref="A20:E21"/>
    <mergeCell ref="F20:AA21"/>
    <mergeCell ref="A22:E23"/>
    <mergeCell ref="F22:G23"/>
    <mergeCell ref="H22:P23"/>
    <mergeCell ref="Q22:R23"/>
    <mergeCell ref="S22:AA23"/>
    <mergeCell ref="A18:E18"/>
    <mergeCell ref="F18:K19"/>
    <mergeCell ref="L18:O18"/>
    <mergeCell ref="P18:T19"/>
    <mergeCell ref="U18:V18"/>
    <mergeCell ref="W18:AA19"/>
    <mergeCell ref="A19:E19"/>
    <mergeCell ref="L19:O19"/>
    <mergeCell ref="U19:V19"/>
    <mergeCell ref="J24:M24"/>
    <mergeCell ref="N24:R25"/>
    <mergeCell ref="S24:V24"/>
    <mergeCell ref="W24:AA25"/>
    <mergeCell ref="J25:M25"/>
    <mergeCell ref="S25:V25"/>
    <mergeCell ref="F26:P27"/>
    <mergeCell ref="W26:Y27"/>
    <mergeCell ref="G33:J33"/>
    <mergeCell ref="B33:F33"/>
    <mergeCell ref="J28:L29"/>
    <mergeCell ref="Y28:AA29"/>
    <mergeCell ref="M28:X29"/>
    <mergeCell ref="K32:N32"/>
    <mergeCell ref="F24:I25"/>
    <mergeCell ref="A25:E25"/>
    <mergeCell ref="A24:E24"/>
    <mergeCell ref="O33:AA33"/>
    <mergeCell ref="A26:E27"/>
    <mergeCell ref="A28:I29"/>
    <mergeCell ref="K33:N33"/>
    <mergeCell ref="Q26:V27"/>
    <mergeCell ref="I38:K38"/>
    <mergeCell ref="B34:F34"/>
    <mergeCell ref="B35:F35"/>
    <mergeCell ref="G35:J35"/>
    <mergeCell ref="A52:H52"/>
    <mergeCell ref="I52:K52"/>
    <mergeCell ref="L52:N52"/>
    <mergeCell ref="O52:R52"/>
    <mergeCell ref="S52:AA52"/>
    <mergeCell ref="O34:AA34"/>
    <mergeCell ref="O35:AA35"/>
    <mergeCell ref="K34:N34"/>
    <mergeCell ref="K35:N35"/>
    <mergeCell ref="A39:H39"/>
    <mergeCell ref="I39:K39"/>
    <mergeCell ref="A40:H41"/>
    <mergeCell ref="I40:K41"/>
    <mergeCell ref="G34:J34"/>
    <mergeCell ref="A38:H38"/>
    <mergeCell ref="S54:AA55"/>
    <mergeCell ref="A56:E57"/>
    <mergeCell ref="F56:AA57"/>
    <mergeCell ref="H58:P59"/>
    <mergeCell ref="S68:U68"/>
    <mergeCell ref="A69:E69"/>
    <mergeCell ref="F69:O70"/>
    <mergeCell ref="P69:S69"/>
    <mergeCell ref="T69:AA70"/>
    <mergeCell ref="A70:E70"/>
    <mergeCell ref="P70:S70"/>
    <mergeCell ref="A63:E63"/>
    <mergeCell ref="F63:R64"/>
    <mergeCell ref="S63:U63"/>
    <mergeCell ref="V63:AA64"/>
    <mergeCell ref="A64:E64"/>
    <mergeCell ref="S64:U64"/>
    <mergeCell ref="A65:E65"/>
    <mergeCell ref="F65:AA66"/>
    <mergeCell ref="A66:E66"/>
    <mergeCell ref="Q58:AA59"/>
    <mergeCell ref="A82:AA82"/>
    <mergeCell ref="V71:AA71"/>
    <mergeCell ref="V72:AA72"/>
    <mergeCell ref="L38:AA39"/>
    <mergeCell ref="L40:AA41"/>
    <mergeCell ref="L42:AA43"/>
    <mergeCell ref="L44:AA45"/>
    <mergeCell ref="L46:AA47"/>
    <mergeCell ref="L48:AA49"/>
    <mergeCell ref="N60:AA60"/>
    <mergeCell ref="A71:E71"/>
    <mergeCell ref="F71:R72"/>
    <mergeCell ref="S71:U71"/>
    <mergeCell ref="A72:E72"/>
    <mergeCell ref="S72:U72"/>
    <mergeCell ref="A73:M73"/>
    <mergeCell ref="A74:AA74"/>
    <mergeCell ref="A75:AA75"/>
    <mergeCell ref="A81:AA81"/>
    <mergeCell ref="A67:E67"/>
    <mergeCell ref="F67:R68"/>
    <mergeCell ref="S67:U67"/>
    <mergeCell ref="V67:AA68"/>
    <mergeCell ref="A68:E68"/>
  </mergeCells>
  <phoneticPr fontId="1"/>
  <conditionalFormatting sqref="P9">
    <cfRule type="expression" dxfId="39" priority="20">
      <formula>$P$9=0</formula>
    </cfRule>
  </conditionalFormatting>
  <conditionalFormatting sqref="I9:O10">
    <cfRule type="expression" dxfId="38" priority="19">
      <formula>$I$9=0</formula>
    </cfRule>
  </conditionalFormatting>
  <conditionalFormatting sqref="I12:V15">
    <cfRule type="expression" dxfId="37" priority="18">
      <formula>$I$12=0</formula>
    </cfRule>
  </conditionalFormatting>
  <conditionalFormatting sqref="F16:K17">
    <cfRule type="expression" dxfId="36" priority="17">
      <formula>$F$16=0</formula>
    </cfRule>
  </conditionalFormatting>
  <conditionalFormatting sqref="Q16:V17">
    <cfRule type="expression" dxfId="35" priority="16">
      <formula>$Q$16=0</formula>
    </cfRule>
  </conditionalFormatting>
  <conditionalFormatting sqref="P18:T19">
    <cfRule type="expression" dxfId="34" priority="15">
      <formula>$P$18=0</formula>
    </cfRule>
  </conditionalFormatting>
  <conditionalFormatting sqref="W18:AA19">
    <cfRule type="expression" dxfId="33" priority="14">
      <formula>$W$18=0</formula>
    </cfRule>
  </conditionalFormatting>
  <conditionalFormatting sqref="F20:AA21">
    <cfRule type="expression" dxfId="32" priority="13">
      <formula>$F$20=0</formula>
    </cfRule>
  </conditionalFormatting>
  <conditionalFormatting sqref="H22:P23">
    <cfRule type="expression" dxfId="31" priority="12">
      <formula>$H$22=0</formula>
    </cfRule>
  </conditionalFormatting>
  <conditionalFormatting sqref="S22:AA23">
    <cfRule type="expression" dxfId="30" priority="11">
      <formula>$S$22=0</formula>
    </cfRule>
  </conditionalFormatting>
  <conditionalFormatting sqref="F24:I25">
    <cfRule type="expression" dxfId="29" priority="10">
      <formula>$F$24=0</formula>
    </cfRule>
  </conditionalFormatting>
  <conditionalFormatting sqref="F26:P27">
    <cfRule type="expression" dxfId="28" priority="9">
      <formula>$F$26=0</formula>
    </cfRule>
  </conditionalFormatting>
  <conditionalFormatting sqref="W26:Y27">
    <cfRule type="expression" dxfId="27" priority="8">
      <formula>$W$26=0</formula>
    </cfRule>
  </conditionalFormatting>
  <conditionalFormatting sqref="J28:L29">
    <cfRule type="expression" dxfId="26" priority="7">
      <formula>$J$28=0</formula>
    </cfRule>
  </conditionalFormatting>
  <conditionalFormatting sqref="Y28:AA29">
    <cfRule type="expression" dxfId="25" priority="6">
      <formula>$Y$28=0</formula>
    </cfRule>
  </conditionalFormatting>
  <conditionalFormatting sqref="G33:AA35">
    <cfRule type="expression" dxfId="24" priority="5">
      <formula>G33=0</formula>
    </cfRule>
  </conditionalFormatting>
  <conditionalFormatting sqref="A40:AA49">
    <cfRule type="expression" dxfId="23" priority="4">
      <formula>A40=0</formula>
    </cfRule>
  </conditionalFormatting>
  <conditionalFormatting sqref="A54:AA55">
    <cfRule type="expression" dxfId="22" priority="3">
      <formula>A54=0</formula>
    </cfRule>
  </conditionalFormatting>
  <conditionalFormatting sqref="F56:AA57 F60:AA60 F58:Q58 F59:P59">
    <cfRule type="expression" dxfId="21" priority="2">
      <formula>F56=0</formula>
    </cfRule>
  </conditionalFormatting>
  <conditionalFormatting sqref="F63:AA72">
    <cfRule type="expression" dxfId="20" priority="1">
      <formula>F63=0</formula>
    </cfRule>
  </conditionalFormatting>
  <pageMargins left="0.51181102362204722" right="0.51181102362204722" top="0.55118110236220474" bottom="0.35433070866141736" header="0.31496062992125984" footer="0.31496062992125984"/>
  <pageSetup paperSize="9" scale="95" orientation="portrait" r:id="rId1"/>
  <rowBreaks count="1" manualBreakCount="1">
    <brk id="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68D5E-7153-4B48-B54E-6ABE3DBF8D90}">
  <sheetPr>
    <tabColor rgb="FF92D050"/>
  </sheetPr>
  <dimension ref="A1:AQ98"/>
  <sheetViews>
    <sheetView showGridLines="0" view="pageBreakPreview" topLeftCell="A4" zoomScaleNormal="100" zoomScaleSheetLayoutView="100" workbookViewId="0">
      <selection activeCell="T53" sqref="T53:AF53"/>
    </sheetView>
    <sheetView showGridLines="0" workbookViewId="1">
      <selection activeCell="D15" sqref="D15:V15"/>
    </sheetView>
  </sheetViews>
  <sheetFormatPr defaultColWidth="9" defaultRowHeight="18.75" x14ac:dyDescent="0.4"/>
  <cols>
    <col min="1" max="1" width="4.125" style="14" customWidth="1"/>
    <col min="2" max="3" width="3.125" style="14" customWidth="1"/>
    <col min="4" max="32" width="3.25" style="14" customWidth="1"/>
    <col min="33" max="16384" width="9" style="14"/>
  </cols>
  <sheetData>
    <row r="1" spans="1:43" s="32" customFormat="1" ht="28.5" x14ac:dyDescent="0.4">
      <c r="A1" s="585" t="s">
        <v>72</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row>
    <row r="2" spans="1:43" ht="24.75" x14ac:dyDescent="0.4">
      <c r="A2" s="624" t="s">
        <v>57</v>
      </c>
      <c r="B2" s="624"/>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row>
    <row r="3" spans="1:43" s="19" customFormat="1" ht="15" x14ac:dyDescent="0.35">
      <c r="A3" s="614">
        <v>1</v>
      </c>
      <c r="B3" s="621" t="s">
        <v>230</v>
      </c>
      <c r="C3" s="621"/>
      <c r="D3" s="621"/>
      <c r="E3" s="625">
        <f>_nationality</f>
        <v>0</v>
      </c>
      <c r="F3" s="625"/>
      <c r="G3" s="625"/>
      <c r="H3" s="625"/>
      <c r="I3" s="625"/>
      <c r="J3" s="625"/>
      <c r="K3" s="621" t="s">
        <v>231</v>
      </c>
      <c r="L3" s="621"/>
      <c r="M3" s="621"/>
      <c r="N3" s="627" t="str">
        <f xml:space="preserve">  _givenName&amp; "  " &amp; _familyName</f>
        <v xml:space="preserve">  </v>
      </c>
      <c r="O3" s="627"/>
      <c r="P3" s="627"/>
      <c r="Q3" s="627"/>
      <c r="R3" s="627"/>
      <c r="S3" s="627"/>
      <c r="T3" s="627"/>
      <c r="U3" s="627"/>
      <c r="V3" s="627"/>
      <c r="W3" s="627"/>
      <c r="X3" s="627"/>
      <c r="Y3" s="627"/>
      <c r="Z3" s="627"/>
      <c r="AA3" s="627"/>
      <c r="AB3" s="627"/>
      <c r="AC3" s="627"/>
      <c r="AD3" s="627"/>
      <c r="AE3" s="627"/>
      <c r="AF3" s="627"/>
    </row>
    <row r="4" spans="1:43" s="15" customFormat="1" x14ac:dyDescent="0.4">
      <c r="A4" s="614"/>
      <c r="B4" s="609" t="s">
        <v>105</v>
      </c>
      <c r="C4" s="609"/>
      <c r="D4" s="609"/>
      <c r="E4" s="626"/>
      <c r="F4" s="626"/>
      <c r="G4" s="626"/>
      <c r="H4" s="626"/>
      <c r="I4" s="626"/>
      <c r="J4" s="626"/>
      <c r="K4" s="609" t="s">
        <v>232</v>
      </c>
      <c r="L4" s="609"/>
      <c r="M4" s="609"/>
      <c r="N4" s="628"/>
      <c r="O4" s="628"/>
      <c r="P4" s="628"/>
      <c r="Q4" s="628"/>
      <c r="R4" s="628"/>
      <c r="S4" s="628"/>
      <c r="T4" s="628"/>
      <c r="U4" s="628"/>
      <c r="V4" s="628"/>
      <c r="W4" s="628"/>
      <c r="X4" s="628"/>
      <c r="Y4" s="628"/>
      <c r="Z4" s="628"/>
      <c r="AA4" s="628"/>
      <c r="AB4" s="628"/>
      <c r="AC4" s="628"/>
      <c r="AD4" s="628"/>
      <c r="AE4" s="628"/>
      <c r="AF4" s="628"/>
    </row>
    <row r="5" spans="1:43" s="19" customFormat="1" ht="15" customHeight="1" x14ac:dyDescent="0.35">
      <c r="A5" s="614">
        <v>2</v>
      </c>
      <c r="B5" s="615" t="s">
        <v>233</v>
      </c>
      <c r="C5" s="615"/>
      <c r="D5" s="615"/>
      <c r="E5" s="610">
        <f>_dateOfBirth</f>
        <v>0</v>
      </c>
      <c r="F5" s="610"/>
      <c r="G5" s="610"/>
      <c r="H5" s="610"/>
      <c r="I5" s="610"/>
      <c r="J5" s="610"/>
      <c r="L5" s="20" t="s">
        <v>235</v>
      </c>
      <c r="M5" s="20"/>
      <c r="N5" s="619">
        <f>_birthPlace</f>
        <v>0</v>
      </c>
      <c r="O5" s="619"/>
      <c r="P5" s="619"/>
      <c r="Q5" s="619"/>
      <c r="R5" s="619"/>
      <c r="S5" s="619"/>
      <c r="T5" s="619"/>
      <c r="U5" s="619"/>
      <c r="V5" s="632" t="s">
        <v>237</v>
      </c>
      <c r="W5" s="632"/>
      <c r="X5" s="633">
        <f>_sex</f>
        <v>0</v>
      </c>
      <c r="Y5" s="633"/>
      <c r="Z5" s="633"/>
      <c r="AA5" s="633"/>
      <c r="AB5" s="633"/>
      <c r="AC5" s="633"/>
      <c r="AD5" s="633"/>
      <c r="AE5" s="633"/>
      <c r="AF5" s="633"/>
      <c r="AH5" s="15"/>
      <c r="AI5" s="15"/>
      <c r="AJ5" s="15"/>
      <c r="AK5" s="15"/>
      <c r="AL5" s="15"/>
      <c r="AM5" s="15"/>
      <c r="AN5" s="15"/>
      <c r="AO5" s="15"/>
      <c r="AP5" s="15"/>
      <c r="AQ5" s="15"/>
    </row>
    <row r="6" spans="1:43" s="15" customFormat="1" x14ac:dyDescent="0.4">
      <c r="A6" s="614"/>
      <c r="B6" s="609" t="s">
        <v>234</v>
      </c>
      <c r="C6" s="609"/>
      <c r="D6" s="609"/>
      <c r="E6" s="611"/>
      <c r="F6" s="611"/>
      <c r="G6" s="611"/>
      <c r="H6" s="611"/>
      <c r="I6" s="611"/>
      <c r="J6" s="611"/>
      <c r="K6" s="609" t="s">
        <v>236</v>
      </c>
      <c r="L6" s="609"/>
      <c r="M6" s="609"/>
      <c r="N6" s="620"/>
      <c r="O6" s="620"/>
      <c r="P6" s="620"/>
      <c r="Q6" s="620"/>
      <c r="R6" s="620"/>
      <c r="S6" s="620"/>
      <c r="T6" s="620"/>
      <c r="U6" s="620"/>
      <c r="V6" s="609" t="s">
        <v>132</v>
      </c>
      <c r="W6" s="609"/>
      <c r="X6" s="626"/>
      <c r="Y6" s="626"/>
      <c r="Z6" s="626"/>
      <c r="AA6" s="626"/>
      <c r="AB6" s="626"/>
      <c r="AC6" s="626"/>
      <c r="AD6" s="626"/>
      <c r="AE6" s="626"/>
      <c r="AF6" s="626"/>
    </row>
    <row r="7" spans="1:43" s="15" customFormat="1" x14ac:dyDescent="0.35">
      <c r="A7" s="614">
        <v>3</v>
      </c>
      <c r="B7" s="615" t="s">
        <v>238</v>
      </c>
      <c r="C7" s="615"/>
      <c r="D7" s="615"/>
      <c r="E7" s="616">
        <f>EntrySheet!$C$13</f>
        <v>0</v>
      </c>
      <c r="F7" s="616"/>
      <c r="G7" s="616"/>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row>
    <row r="8" spans="1:43" s="15" customFormat="1" x14ac:dyDescent="0.4">
      <c r="A8" s="614"/>
      <c r="B8" s="618" t="s">
        <v>239</v>
      </c>
      <c r="C8" s="618"/>
      <c r="D8" s="618"/>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row>
    <row r="9" spans="1:43" s="19" customFormat="1" ht="15" customHeight="1" x14ac:dyDescent="0.35">
      <c r="A9" s="614">
        <v>4</v>
      </c>
      <c r="B9" s="615" t="s">
        <v>240</v>
      </c>
      <c r="C9" s="615"/>
      <c r="D9" s="615"/>
      <c r="E9" s="615"/>
      <c r="F9" s="619" t="str">
        <f>IF(N9=0,"Single","Married")</f>
        <v>Single</v>
      </c>
      <c r="G9" s="619"/>
      <c r="H9" s="619"/>
      <c r="I9" s="619"/>
      <c r="J9" s="619"/>
      <c r="K9" s="621" t="s">
        <v>242</v>
      </c>
      <c r="L9" s="621"/>
      <c r="M9" s="621"/>
      <c r="N9" s="622">
        <f>_spouseName</f>
        <v>0</v>
      </c>
      <c r="O9" s="622"/>
      <c r="P9" s="622"/>
      <c r="Q9" s="622"/>
      <c r="R9" s="622"/>
      <c r="S9" s="622"/>
      <c r="T9" s="622"/>
      <c r="U9" s="622"/>
      <c r="V9" s="622"/>
      <c r="W9" s="622"/>
      <c r="X9" s="622"/>
      <c r="Y9" s="622"/>
      <c r="Z9" s="622"/>
      <c r="AA9" s="622"/>
      <c r="AB9" s="622"/>
      <c r="AC9" s="622"/>
      <c r="AD9" s="622"/>
      <c r="AE9" s="622"/>
      <c r="AF9" s="622"/>
      <c r="AH9" s="15"/>
      <c r="AI9" s="15"/>
      <c r="AJ9" s="15"/>
      <c r="AK9" s="15"/>
      <c r="AL9" s="15"/>
      <c r="AM9" s="15"/>
      <c r="AN9" s="15"/>
      <c r="AO9" s="15"/>
      <c r="AP9" s="15"/>
      <c r="AQ9" s="15"/>
    </row>
    <row r="10" spans="1:43" s="15" customFormat="1" ht="18.75" customHeight="1" x14ac:dyDescent="0.4">
      <c r="A10" s="614"/>
      <c r="B10" s="618" t="s">
        <v>241</v>
      </c>
      <c r="C10" s="618"/>
      <c r="D10" s="618"/>
      <c r="E10" s="618"/>
      <c r="F10" s="620"/>
      <c r="G10" s="620"/>
      <c r="H10" s="620"/>
      <c r="I10" s="620"/>
      <c r="J10" s="620"/>
      <c r="K10" s="613" t="s">
        <v>243</v>
      </c>
      <c r="L10" s="613"/>
      <c r="M10" s="613"/>
      <c r="N10" s="623"/>
      <c r="O10" s="623"/>
      <c r="P10" s="623"/>
      <c r="Q10" s="623"/>
      <c r="R10" s="623"/>
      <c r="S10" s="623"/>
      <c r="T10" s="623"/>
      <c r="U10" s="623"/>
      <c r="V10" s="623"/>
      <c r="W10" s="623"/>
      <c r="X10" s="623"/>
      <c r="Y10" s="623"/>
      <c r="Z10" s="623"/>
      <c r="AA10" s="623"/>
      <c r="AB10" s="623"/>
      <c r="AC10" s="623"/>
      <c r="AD10" s="623"/>
      <c r="AE10" s="623"/>
      <c r="AF10" s="623"/>
    </row>
    <row r="11" spans="1:43" s="19" customFormat="1" ht="24.95" customHeight="1" x14ac:dyDescent="0.45">
      <c r="A11" s="28">
        <v>5</v>
      </c>
      <c r="B11" s="21" t="s">
        <v>255</v>
      </c>
      <c r="AH11" s="15"/>
      <c r="AI11" s="15"/>
      <c r="AJ11" s="15"/>
      <c r="AK11" s="15"/>
      <c r="AL11" s="15"/>
      <c r="AM11" s="15"/>
      <c r="AN11" s="15"/>
      <c r="AO11" s="15"/>
      <c r="AP11" s="15"/>
      <c r="AQ11" s="15"/>
    </row>
    <row r="12" spans="1:43" s="19" customFormat="1" ht="14.25" customHeight="1" x14ac:dyDescent="0.4">
      <c r="A12" s="31"/>
      <c r="D12" s="23" t="s">
        <v>246</v>
      </c>
      <c r="E12" s="24"/>
      <c r="F12" s="24"/>
      <c r="G12" s="24"/>
      <c r="H12" s="24"/>
      <c r="I12" s="24"/>
      <c r="J12" s="24"/>
      <c r="K12" s="24"/>
      <c r="L12" s="24"/>
      <c r="M12" s="24"/>
      <c r="N12" s="24"/>
      <c r="O12" s="24"/>
      <c r="P12" s="24"/>
      <c r="Q12" s="24"/>
      <c r="R12" s="24"/>
      <c r="S12" s="24"/>
      <c r="T12" s="24"/>
      <c r="U12" s="24"/>
      <c r="V12" s="25"/>
      <c r="W12" s="27"/>
      <c r="X12" s="560" t="s">
        <v>285</v>
      </c>
      <c r="Y12" s="560"/>
      <c r="Z12" s="560"/>
      <c r="AA12" s="560"/>
      <c r="AB12" s="560"/>
      <c r="AC12" s="560"/>
      <c r="AD12" s="560"/>
      <c r="AE12" s="560"/>
      <c r="AF12" s="560"/>
      <c r="AH12" s="15"/>
      <c r="AI12" s="15"/>
      <c r="AJ12" s="15"/>
      <c r="AK12" s="15"/>
      <c r="AL12" s="15"/>
      <c r="AM12" s="15"/>
      <c r="AN12" s="15"/>
      <c r="AO12" s="15"/>
      <c r="AP12" s="15"/>
      <c r="AQ12" s="15"/>
    </row>
    <row r="13" spans="1:43" s="15" customFormat="1" x14ac:dyDescent="0.45">
      <c r="A13" s="599" t="s">
        <v>244</v>
      </c>
      <c r="B13" s="599"/>
      <c r="C13" s="599"/>
      <c r="D13" s="595">
        <f>_eduName1</f>
        <v>0</v>
      </c>
      <c r="E13" s="595"/>
      <c r="F13" s="595"/>
      <c r="G13" s="595"/>
      <c r="H13" s="595"/>
      <c r="I13" s="595"/>
      <c r="J13" s="595"/>
      <c r="K13" s="595"/>
      <c r="L13" s="595"/>
      <c r="M13" s="595"/>
      <c r="N13" s="595"/>
      <c r="O13" s="595"/>
      <c r="P13" s="595"/>
      <c r="Q13" s="595"/>
      <c r="R13" s="595"/>
      <c r="S13" s="595"/>
      <c r="T13" s="595"/>
      <c r="U13" s="595"/>
      <c r="V13" s="595"/>
      <c r="W13" s="27"/>
      <c r="X13" s="592">
        <f ca="1">OFFSET(_eduName1,2,0)</f>
        <v>0</v>
      </c>
      <c r="Y13" s="592"/>
      <c r="Z13" s="592"/>
      <c r="AA13" s="592"/>
      <c r="AB13" s="26" t="s">
        <v>256</v>
      </c>
      <c r="AC13" s="592">
        <f ca="1">OFFSET(_eduName1,3,0)</f>
        <v>0</v>
      </c>
      <c r="AD13" s="592"/>
      <c r="AE13" s="592"/>
      <c r="AF13" s="592"/>
    </row>
    <row r="14" spans="1:43" s="15" customFormat="1" x14ac:dyDescent="0.45">
      <c r="A14" s="612" t="s">
        <v>208</v>
      </c>
      <c r="B14" s="612"/>
      <c r="C14" s="612"/>
      <c r="D14" s="596">
        <f ca="1">OFFSET(_eduName1,1,0)</f>
        <v>0</v>
      </c>
      <c r="E14" s="596"/>
      <c r="F14" s="596"/>
      <c r="G14" s="596"/>
      <c r="H14" s="596"/>
      <c r="I14" s="596"/>
      <c r="J14" s="596"/>
      <c r="K14" s="596"/>
      <c r="L14" s="596"/>
      <c r="M14" s="596"/>
      <c r="N14" s="596"/>
      <c r="O14" s="596"/>
      <c r="P14" s="596"/>
      <c r="Q14" s="596"/>
      <c r="R14" s="596"/>
      <c r="S14" s="596"/>
      <c r="T14" s="596"/>
      <c r="U14" s="596"/>
      <c r="V14" s="596"/>
      <c r="W14" s="557" t="s">
        <v>281</v>
      </c>
      <c r="X14" s="557"/>
      <c r="Y14" s="557"/>
      <c r="Z14" s="557"/>
      <c r="AA14" s="557"/>
      <c r="AB14" s="557"/>
      <c r="AC14" s="558">
        <f ca="1">OFFSET(_eduName1,4,0)</f>
        <v>0</v>
      </c>
      <c r="AD14" s="558"/>
      <c r="AE14" s="561" t="s">
        <v>257</v>
      </c>
      <c r="AF14" s="561"/>
    </row>
    <row r="15" spans="1:43" s="15" customFormat="1" x14ac:dyDescent="0.45">
      <c r="A15" s="599" t="s">
        <v>248</v>
      </c>
      <c r="B15" s="599"/>
      <c r="C15" s="599"/>
      <c r="D15" s="595">
        <f>_eduName2</f>
        <v>0</v>
      </c>
      <c r="E15" s="595"/>
      <c r="F15" s="595"/>
      <c r="G15" s="595"/>
      <c r="H15" s="595"/>
      <c r="I15" s="595"/>
      <c r="J15" s="595"/>
      <c r="K15" s="595"/>
      <c r="L15" s="595"/>
      <c r="M15" s="595"/>
      <c r="N15" s="595"/>
      <c r="O15" s="595"/>
      <c r="P15" s="595"/>
      <c r="Q15" s="595"/>
      <c r="R15" s="595"/>
      <c r="S15" s="595"/>
      <c r="T15" s="595"/>
      <c r="U15" s="595"/>
      <c r="V15" s="595"/>
      <c r="W15" s="27"/>
      <c r="X15" s="592">
        <f ca="1">OFFSET(_eduName2,2,0)</f>
        <v>0</v>
      </c>
      <c r="Y15" s="592"/>
      <c r="Z15" s="592"/>
      <c r="AA15" s="592"/>
      <c r="AB15" s="26" t="s">
        <v>256</v>
      </c>
      <c r="AC15" s="592">
        <f ca="1">OFFSET(_eduName2,3,0)</f>
        <v>0</v>
      </c>
      <c r="AD15" s="592"/>
      <c r="AE15" s="592"/>
      <c r="AF15" s="592"/>
    </row>
    <row r="16" spans="1:43" s="15" customFormat="1" x14ac:dyDescent="0.45">
      <c r="A16" s="598" t="s">
        <v>209</v>
      </c>
      <c r="B16" s="598"/>
      <c r="C16" s="598"/>
      <c r="D16" s="596">
        <f ca="1">OFFSET(_eduName2,1,0)</f>
        <v>0</v>
      </c>
      <c r="E16" s="596"/>
      <c r="F16" s="596"/>
      <c r="G16" s="596"/>
      <c r="H16" s="596"/>
      <c r="I16" s="596"/>
      <c r="J16" s="596"/>
      <c r="K16" s="596"/>
      <c r="L16" s="596"/>
      <c r="M16" s="596"/>
      <c r="N16" s="596"/>
      <c r="O16" s="596"/>
      <c r="P16" s="596"/>
      <c r="Q16" s="596"/>
      <c r="R16" s="596"/>
      <c r="S16" s="596"/>
      <c r="T16" s="596"/>
      <c r="U16" s="596"/>
      <c r="V16" s="596"/>
      <c r="W16" s="557" t="s">
        <v>281</v>
      </c>
      <c r="X16" s="557"/>
      <c r="Y16" s="557"/>
      <c r="Z16" s="557"/>
      <c r="AA16" s="557"/>
      <c r="AB16" s="557"/>
      <c r="AC16" s="558">
        <f ca="1">OFFSET(_eduName2,4,0)</f>
        <v>0</v>
      </c>
      <c r="AD16" s="558"/>
      <c r="AE16" s="561" t="s">
        <v>257</v>
      </c>
      <c r="AF16" s="561"/>
    </row>
    <row r="17" spans="1:32" s="15" customFormat="1" x14ac:dyDescent="0.45">
      <c r="A17" s="599" t="s">
        <v>249</v>
      </c>
      <c r="B17" s="599"/>
      <c r="C17" s="599"/>
      <c r="D17" s="595">
        <f>_eduName3</f>
        <v>0</v>
      </c>
      <c r="E17" s="595"/>
      <c r="F17" s="595"/>
      <c r="G17" s="595"/>
      <c r="H17" s="595"/>
      <c r="I17" s="595"/>
      <c r="J17" s="595"/>
      <c r="K17" s="595"/>
      <c r="L17" s="595"/>
      <c r="M17" s="595"/>
      <c r="N17" s="595"/>
      <c r="O17" s="595"/>
      <c r="P17" s="595"/>
      <c r="Q17" s="595"/>
      <c r="R17" s="595"/>
      <c r="S17" s="595"/>
      <c r="T17" s="595"/>
      <c r="U17" s="595"/>
      <c r="V17" s="595"/>
      <c r="W17" s="27"/>
      <c r="X17" s="592">
        <f ca="1">OFFSET(_eduName3,2,0)</f>
        <v>0</v>
      </c>
      <c r="Y17" s="592"/>
      <c r="Z17" s="592"/>
      <c r="AA17" s="592"/>
      <c r="AB17" s="26" t="s">
        <v>256</v>
      </c>
      <c r="AC17" s="592">
        <f ca="1">OFFSET(_eduName3,3,0)</f>
        <v>0</v>
      </c>
      <c r="AD17" s="592"/>
      <c r="AE17" s="592"/>
      <c r="AF17" s="592"/>
    </row>
    <row r="18" spans="1:32" s="15" customFormat="1" x14ac:dyDescent="0.45">
      <c r="A18" s="598" t="s">
        <v>247</v>
      </c>
      <c r="B18" s="598"/>
      <c r="C18" s="598"/>
      <c r="D18" s="596">
        <f ca="1">OFFSET(_eduName3,1,0)</f>
        <v>0</v>
      </c>
      <c r="E18" s="596"/>
      <c r="F18" s="596"/>
      <c r="G18" s="596"/>
      <c r="H18" s="596"/>
      <c r="I18" s="596"/>
      <c r="J18" s="596"/>
      <c r="K18" s="596"/>
      <c r="L18" s="596"/>
      <c r="M18" s="596"/>
      <c r="N18" s="596"/>
      <c r="O18" s="596"/>
      <c r="P18" s="596"/>
      <c r="Q18" s="596"/>
      <c r="R18" s="596"/>
      <c r="S18" s="596"/>
      <c r="T18" s="596"/>
      <c r="U18" s="596"/>
      <c r="V18" s="596"/>
      <c r="W18" s="557" t="s">
        <v>281</v>
      </c>
      <c r="X18" s="557"/>
      <c r="Y18" s="557"/>
      <c r="Z18" s="557"/>
      <c r="AA18" s="557"/>
      <c r="AB18" s="557"/>
      <c r="AC18" s="558">
        <f ca="1">OFFSET(_eduName3,4,0)</f>
        <v>0</v>
      </c>
      <c r="AD18" s="558"/>
      <c r="AE18" s="561" t="s">
        <v>257</v>
      </c>
      <c r="AF18" s="561"/>
    </row>
    <row r="19" spans="1:32" s="15" customFormat="1" x14ac:dyDescent="0.45">
      <c r="A19" s="599" t="s">
        <v>245</v>
      </c>
      <c r="B19" s="599"/>
      <c r="C19" s="599"/>
      <c r="D19" s="595">
        <f>_eduName4</f>
        <v>0</v>
      </c>
      <c r="E19" s="595"/>
      <c r="F19" s="595"/>
      <c r="G19" s="595"/>
      <c r="H19" s="595"/>
      <c r="I19" s="595"/>
      <c r="J19" s="595"/>
      <c r="K19" s="595"/>
      <c r="L19" s="595"/>
      <c r="M19" s="595"/>
      <c r="N19" s="595"/>
      <c r="O19" s="595"/>
      <c r="P19" s="595"/>
      <c r="Q19" s="595"/>
      <c r="R19" s="595"/>
      <c r="S19" s="595"/>
      <c r="T19" s="595"/>
      <c r="U19" s="595"/>
      <c r="V19" s="595"/>
      <c r="W19" s="27"/>
      <c r="X19" s="592">
        <f ca="1">OFFSET(_eduName4,2,0)</f>
        <v>0</v>
      </c>
      <c r="Y19" s="592"/>
      <c r="Z19" s="592"/>
      <c r="AA19" s="592"/>
      <c r="AB19" s="26" t="s">
        <v>256</v>
      </c>
      <c r="AC19" s="592">
        <f ca="1">OFFSET(_eduName4,3,0)</f>
        <v>0</v>
      </c>
      <c r="AD19" s="592"/>
      <c r="AE19" s="592"/>
      <c r="AF19" s="592"/>
    </row>
    <row r="20" spans="1:32" s="15" customFormat="1" x14ac:dyDescent="0.45">
      <c r="A20" s="598" t="s">
        <v>274</v>
      </c>
      <c r="B20" s="598"/>
      <c r="C20" s="598"/>
      <c r="D20" s="596">
        <f ca="1">OFFSET(_eduName4,1,0)</f>
        <v>0</v>
      </c>
      <c r="E20" s="596"/>
      <c r="F20" s="596"/>
      <c r="G20" s="596"/>
      <c r="H20" s="596"/>
      <c r="I20" s="596"/>
      <c r="J20" s="596"/>
      <c r="K20" s="596"/>
      <c r="L20" s="596"/>
      <c r="M20" s="596"/>
      <c r="N20" s="596"/>
      <c r="O20" s="596"/>
      <c r="P20" s="596"/>
      <c r="Q20" s="596"/>
      <c r="R20" s="596"/>
      <c r="S20" s="596"/>
      <c r="T20" s="596"/>
      <c r="U20" s="596"/>
      <c r="V20" s="596"/>
      <c r="W20" s="557" t="s">
        <v>281</v>
      </c>
      <c r="X20" s="557"/>
      <c r="Y20" s="557"/>
      <c r="Z20" s="557"/>
      <c r="AA20" s="557"/>
      <c r="AB20" s="557"/>
      <c r="AC20" s="558">
        <f ca="1">OFFSET(_eduName1,4,0)</f>
        <v>0</v>
      </c>
      <c r="AD20" s="558"/>
      <c r="AE20" s="561" t="s">
        <v>257</v>
      </c>
      <c r="AF20" s="561"/>
    </row>
    <row r="21" spans="1:32" s="15" customFormat="1" x14ac:dyDescent="0.45">
      <c r="A21" s="599" t="s">
        <v>250</v>
      </c>
      <c r="B21" s="599"/>
      <c r="C21" s="599"/>
      <c r="D21" s="595">
        <f>_eduName5</f>
        <v>0</v>
      </c>
      <c r="E21" s="595"/>
      <c r="F21" s="595"/>
      <c r="G21" s="595"/>
      <c r="H21" s="595"/>
      <c r="I21" s="595"/>
      <c r="J21" s="595"/>
      <c r="K21" s="595"/>
      <c r="L21" s="595"/>
      <c r="M21" s="595"/>
      <c r="N21" s="595"/>
      <c r="O21" s="595"/>
      <c r="P21" s="595"/>
      <c r="Q21" s="595"/>
      <c r="R21" s="595"/>
      <c r="S21" s="595"/>
      <c r="T21" s="595"/>
      <c r="U21" s="595"/>
      <c r="V21" s="595"/>
      <c r="W21" s="27"/>
      <c r="X21" s="592">
        <f ca="1">OFFSET(_eduName5,2,0)</f>
        <v>0</v>
      </c>
      <c r="Y21" s="592"/>
      <c r="Z21" s="592"/>
      <c r="AA21" s="592"/>
      <c r="AB21" s="26" t="s">
        <v>256</v>
      </c>
      <c r="AC21" s="592">
        <f ca="1">OFFSET(_eduName5,3,0)</f>
        <v>0</v>
      </c>
      <c r="AD21" s="592"/>
      <c r="AE21" s="592"/>
      <c r="AF21" s="592"/>
    </row>
    <row r="22" spans="1:32" s="15" customFormat="1" x14ac:dyDescent="0.45">
      <c r="A22" s="608" t="s">
        <v>207</v>
      </c>
      <c r="B22" s="608"/>
      <c r="C22" s="608"/>
      <c r="D22" s="596">
        <f ca="1">OFFSET(_eduName5,1,0)</f>
        <v>0</v>
      </c>
      <c r="E22" s="596"/>
      <c r="F22" s="596"/>
      <c r="G22" s="596"/>
      <c r="H22" s="596"/>
      <c r="I22" s="596"/>
      <c r="J22" s="596"/>
      <c r="K22" s="596"/>
      <c r="L22" s="596"/>
      <c r="M22" s="596"/>
      <c r="N22" s="596"/>
      <c r="O22" s="596"/>
      <c r="P22" s="596"/>
      <c r="Q22" s="596"/>
      <c r="R22" s="596"/>
      <c r="S22" s="596"/>
      <c r="T22" s="596"/>
      <c r="U22" s="596"/>
      <c r="V22" s="596"/>
      <c r="W22" s="607" t="s">
        <v>281</v>
      </c>
      <c r="X22" s="607"/>
      <c r="Y22" s="607"/>
      <c r="Z22" s="607"/>
      <c r="AA22" s="607"/>
      <c r="AB22" s="607"/>
      <c r="AC22" s="558">
        <f ca="1">OFFSET(_eduName5,4,0)</f>
        <v>0</v>
      </c>
      <c r="AD22" s="558"/>
      <c r="AE22" s="561" t="s">
        <v>257</v>
      </c>
      <c r="AF22" s="561"/>
    </row>
    <row r="23" spans="1:32" s="15" customFormat="1" x14ac:dyDescent="0.45">
      <c r="A23" s="599" t="s">
        <v>251</v>
      </c>
      <c r="B23" s="599"/>
      <c r="C23" s="599"/>
      <c r="D23" s="595">
        <f>_eduName6</f>
        <v>0</v>
      </c>
      <c r="E23" s="595"/>
      <c r="F23" s="595"/>
      <c r="G23" s="595"/>
      <c r="H23" s="595"/>
      <c r="I23" s="595"/>
      <c r="J23" s="595"/>
      <c r="K23" s="595"/>
      <c r="L23" s="595"/>
      <c r="M23" s="595"/>
      <c r="N23" s="595"/>
      <c r="O23" s="595"/>
      <c r="P23" s="595"/>
      <c r="Q23" s="595"/>
      <c r="R23" s="595"/>
      <c r="S23" s="595"/>
      <c r="T23" s="595"/>
      <c r="U23" s="595"/>
      <c r="V23" s="595"/>
      <c r="W23" s="27"/>
      <c r="X23" s="592">
        <f ca="1">OFFSET(_eduName6,2,0)</f>
        <v>0</v>
      </c>
      <c r="Y23" s="592"/>
      <c r="Z23" s="592"/>
      <c r="AA23" s="592"/>
      <c r="AB23" s="26" t="s">
        <v>256</v>
      </c>
      <c r="AC23" s="592">
        <f ca="1">OFFSET(_eduName6,3,0)</f>
        <v>0</v>
      </c>
      <c r="AD23" s="592"/>
      <c r="AE23" s="592"/>
      <c r="AF23" s="592"/>
    </row>
    <row r="24" spans="1:32" s="15" customFormat="1" x14ac:dyDescent="0.45">
      <c r="A24" s="608" t="s">
        <v>207</v>
      </c>
      <c r="B24" s="608"/>
      <c r="C24" s="608"/>
      <c r="D24" s="596">
        <f ca="1">OFFSET(_eduName6,1,0)</f>
        <v>0</v>
      </c>
      <c r="E24" s="596"/>
      <c r="F24" s="596"/>
      <c r="G24" s="596"/>
      <c r="H24" s="596"/>
      <c r="I24" s="596"/>
      <c r="J24" s="596"/>
      <c r="K24" s="596"/>
      <c r="L24" s="596"/>
      <c r="M24" s="596"/>
      <c r="N24" s="596"/>
      <c r="O24" s="596"/>
      <c r="P24" s="596"/>
      <c r="Q24" s="596"/>
      <c r="R24" s="596"/>
      <c r="S24" s="596"/>
      <c r="T24" s="596"/>
      <c r="U24" s="596"/>
      <c r="V24" s="596"/>
      <c r="W24" s="557" t="s">
        <v>281</v>
      </c>
      <c r="X24" s="557"/>
      <c r="Y24" s="557"/>
      <c r="Z24" s="557"/>
      <c r="AA24" s="557"/>
      <c r="AB24" s="557"/>
      <c r="AC24" s="558">
        <f ca="1">OFFSET(_eduName6,4,0)</f>
        <v>0</v>
      </c>
      <c r="AD24" s="558"/>
      <c r="AE24" s="561" t="s">
        <v>257</v>
      </c>
      <c r="AF24" s="561"/>
    </row>
    <row r="25" spans="1:32" s="21" customFormat="1" ht="24.95" customHeight="1" x14ac:dyDescent="0.45">
      <c r="A25" s="28">
        <v>6</v>
      </c>
      <c r="B25" s="29" t="s">
        <v>253</v>
      </c>
      <c r="V25" s="30"/>
      <c r="W25" s="27"/>
      <c r="X25" s="30"/>
      <c r="Y25" s="30"/>
      <c r="Z25" s="30"/>
      <c r="AA25" s="30"/>
      <c r="AB25" s="30"/>
      <c r="AC25" s="30"/>
      <c r="AD25" s="30"/>
      <c r="AE25" s="30"/>
      <c r="AF25" s="30"/>
    </row>
    <row r="26" spans="1:32" s="16" customFormat="1" ht="16.5" customHeight="1" x14ac:dyDescent="0.4">
      <c r="A26" s="22"/>
      <c r="D26" s="23" t="s">
        <v>246</v>
      </c>
      <c r="E26" s="23"/>
      <c r="F26" s="23"/>
      <c r="G26" s="23"/>
      <c r="H26" s="23"/>
      <c r="I26" s="23"/>
      <c r="J26" s="23"/>
      <c r="K26" s="23"/>
      <c r="L26" s="23"/>
      <c r="M26" s="23"/>
      <c r="N26" s="23"/>
      <c r="O26" s="23"/>
      <c r="P26" s="23"/>
      <c r="Q26" s="23"/>
      <c r="R26" s="23"/>
      <c r="S26" s="23"/>
      <c r="T26" s="23"/>
      <c r="U26" s="23"/>
      <c r="V26" s="23"/>
      <c r="W26" s="27"/>
      <c r="X26" s="560" t="s">
        <v>285</v>
      </c>
      <c r="Y26" s="560"/>
      <c r="Z26" s="560"/>
      <c r="AA26" s="560"/>
      <c r="AB26" s="560"/>
      <c r="AC26" s="560"/>
      <c r="AD26" s="560"/>
      <c r="AE26" s="560"/>
      <c r="AF26" s="560"/>
    </row>
    <row r="27" spans="1:32" s="15" customFormat="1" x14ac:dyDescent="0.45">
      <c r="A27" s="597">
        <v>1</v>
      </c>
      <c r="B27" s="597"/>
      <c r="C27" s="597"/>
      <c r="D27" s="595">
        <f>_jstudy1</f>
        <v>0</v>
      </c>
      <c r="E27" s="595"/>
      <c r="F27" s="595"/>
      <c r="G27" s="595"/>
      <c r="H27" s="595"/>
      <c r="I27" s="595"/>
      <c r="J27" s="595"/>
      <c r="K27" s="595"/>
      <c r="L27" s="595"/>
      <c r="M27" s="595"/>
      <c r="N27" s="595"/>
      <c r="O27" s="595"/>
      <c r="P27" s="595"/>
      <c r="Q27" s="595"/>
      <c r="R27" s="595"/>
      <c r="S27" s="595"/>
      <c r="T27" s="595"/>
      <c r="U27" s="595"/>
      <c r="V27" s="595"/>
      <c r="W27" s="27"/>
      <c r="X27" s="592">
        <f ca="1">OFFSET(_jstudy1,2,0)</f>
        <v>0</v>
      </c>
      <c r="Y27" s="592"/>
      <c r="Z27" s="592"/>
      <c r="AA27" s="592"/>
      <c r="AB27" s="58" t="s">
        <v>256</v>
      </c>
      <c r="AC27" s="592">
        <f ca="1">OFFSET(_jstudy1,3,0)</f>
        <v>0</v>
      </c>
      <c r="AD27" s="592"/>
      <c r="AE27" s="592"/>
      <c r="AF27" s="592"/>
    </row>
    <row r="28" spans="1:32" s="15" customFormat="1" x14ac:dyDescent="0.45">
      <c r="A28" s="597"/>
      <c r="B28" s="597"/>
      <c r="C28" s="597"/>
      <c r="D28" s="596">
        <f ca="1">OFFSET(_jstudy1,1,0)</f>
        <v>0</v>
      </c>
      <c r="E28" s="596"/>
      <c r="F28" s="596"/>
      <c r="G28" s="596"/>
      <c r="H28" s="596"/>
      <c r="I28" s="596"/>
      <c r="J28" s="596"/>
      <c r="K28" s="596"/>
      <c r="L28" s="596"/>
      <c r="M28" s="596"/>
      <c r="N28" s="596"/>
      <c r="O28" s="596"/>
      <c r="P28" s="596"/>
      <c r="Q28" s="596"/>
      <c r="R28" s="596"/>
      <c r="S28" s="596"/>
      <c r="T28" s="596"/>
      <c r="U28" s="596"/>
      <c r="V28" s="596"/>
      <c r="X28" s="559" t="s">
        <v>282</v>
      </c>
      <c r="Y28" s="559"/>
      <c r="Z28" s="559"/>
      <c r="AA28" s="559"/>
      <c r="AB28" s="559"/>
      <c r="AC28" s="558">
        <f ca="1">OFFSET(_jstudy1,4,0)</f>
        <v>0</v>
      </c>
      <c r="AD28" s="558"/>
      <c r="AE28" s="561" t="s">
        <v>258</v>
      </c>
      <c r="AF28" s="561"/>
    </row>
    <row r="29" spans="1:32" s="15" customFormat="1" x14ac:dyDescent="0.45">
      <c r="A29" s="597">
        <v>2</v>
      </c>
      <c r="B29" s="597"/>
      <c r="C29" s="597"/>
      <c r="D29" s="595">
        <f>_jstudy2</f>
        <v>0</v>
      </c>
      <c r="E29" s="595"/>
      <c r="F29" s="595"/>
      <c r="G29" s="595"/>
      <c r="H29" s="595"/>
      <c r="I29" s="595"/>
      <c r="J29" s="595"/>
      <c r="K29" s="595"/>
      <c r="L29" s="595"/>
      <c r="M29" s="595"/>
      <c r="N29" s="595"/>
      <c r="O29" s="595"/>
      <c r="P29" s="595"/>
      <c r="Q29" s="595"/>
      <c r="R29" s="595"/>
      <c r="S29" s="595"/>
      <c r="T29" s="595"/>
      <c r="U29" s="595"/>
      <c r="V29" s="595"/>
      <c r="W29" s="27"/>
      <c r="X29" s="592">
        <f ca="1">OFFSET(_jstudy2,2,0)</f>
        <v>0</v>
      </c>
      <c r="Y29" s="592"/>
      <c r="Z29" s="592"/>
      <c r="AA29" s="592"/>
      <c r="AB29" s="58" t="s">
        <v>256</v>
      </c>
      <c r="AC29" s="592">
        <f ca="1">OFFSET(_jstudy2,3,0)</f>
        <v>0</v>
      </c>
      <c r="AD29" s="592"/>
      <c r="AE29" s="592"/>
      <c r="AF29" s="592"/>
    </row>
    <row r="30" spans="1:32" s="15" customFormat="1" x14ac:dyDescent="0.45">
      <c r="A30" s="597"/>
      <c r="B30" s="597"/>
      <c r="C30" s="597"/>
      <c r="D30" s="596">
        <f ca="1">OFFSET(_jstudy2,1,0)</f>
        <v>0</v>
      </c>
      <c r="E30" s="596"/>
      <c r="F30" s="596"/>
      <c r="G30" s="596"/>
      <c r="H30" s="596"/>
      <c r="I30" s="596"/>
      <c r="J30" s="596"/>
      <c r="K30" s="596"/>
      <c r="L30" s="596"/>
      <c r="M30" s="596"/>
      <c r="N30" s="596"/>
      <c r="O30" s="596"/>
      <c r="P30" s="596"/>
      <c r="Q30" s="596"/>
      <c r="R30" s="596"/>
      <c r="S30" s="596"/>
      <c r="T30" s="596"/>
      <c r="U30" s="596"/>
      <c r="V30" s="596"/>
      <c r="X30" s="559" t="s">
        <v>282</v>
      </c>
      <c r="Y30" s="559"/>
      <c r="Z30" s="559"/>
      <c r="AA30" s="559"/>
      <c r="AB30" s="559"/>
      <c r="AC30" s="558">
        <f ca="1">OFFSET(_jstudy2,4,0)</f>
        <v>0</v>
      </c>
      <c r="AD30" s="558"/>
      <c r="AE30" s="561" t="s">
        <v>258</v>
      </c>
      <c r="AF30" s="561"/>
    </row>
    <row r="31" spans="1:32" s="17" customFormat="1" ht="23.25" customHeight="1" x14ac:dyDescent="0.45">
      <c r="A31" s="601"/>
      <c r="B31" s="601"/>
      <c r="C31" s="601"/>
      <c r="D31" s="591" t="s">
        <v>58</v>
      </c>
      <c r="E31" s="591"/>
      <c r="F31" s="591"/>
      <c r="G31" s="591"/>
      <c r="H31" s="591"/>
      <c r="I31" s="591"/>
      <c r="J31" s="591"/>
      <c r="K31" s="591"/>
      <c r="L31" s="591"/>
      <c r="M31" s="33"/>
      <c r="N31" s="591" t="s">
        <v>59</v>
      </c>
      <c r="O31" s="591"/>
      <c r="P31" s="591"/>
      <c r="Q31" s="591"/>
      <c r="R31" s="591"/>
      <c r="S31" s="591"/>
      <c r="T31" s="602" t="s">
        <v>260</v>
      </c>
      <c r="U31" s="602"/>
      <c r="V31" s="602"/>
      <c r="W31" s="602"/>
      <c r="X31" s="602"/>
      <c r="Y31" s="602"/>
      <c r="Z31" s="604" t="s">
        <v>259</v>
      </c>
      <c r="AA31" s="604"/>
      <c r="AB31" s="604"/>
      <c r="AC31" s="605"/>
      <c r="AD31" s="606" t="s">
        <v>60</v>
      </c>
      <c r="AE31" s="606"/>
      <c r="AF31" s="606"/>
    </row>
    <row r="32" spans="1:32" s="61" customFormat="1" ht="18.75" customHeight="1" x14ac:dyDescent="0.45">
      <c r="A32" s="601"/>
      <c r="B32" s="601"/>
      <c r="C32" s="601"/>
      <c r="D32" s="630">
        <f>_jpTest1</f>
        <v>0</v>
      </c>
      <c r="E32" s="630"/>
      <c r="F32" s="630"/>
      <c r="G32" s="630"/>
      <c r="H32" s="630"/>
      <c r="I32" s="630"/>
      <c r="J32" s="630"/>
      <c r="K32" s="630"/>
      <c r="L32" s="630"/>
      <c r="M32" s="60"/>
      <c r="N32" s="631">
        <f ca="1">OFFSET(_jpTest1,1,0)</f>
        <v>0</v>
      </c>
      <c r="O32" s="631"/>
      <c r="P32" s="631"/>
      <c r="Q32" s="631"/>
      <c r="R32" s="631"/>
      <c r="S32" s="60"/>
      <c r="T32" s="629">
        <f ca="1">OFFSET(_jpTest1,2,0)</f>
        <v>0</v>
      </c>
      <c r="U32" s="629"/>
      <c r="V32" s="629"/>
      <c r="W32" s="629"/>
      <c r="X32" s="629"/>
      <c r="Y32" s="60"/>
      <c r="Z32" s="603">
        <f ca="1">OFFSET(_jpTest1,3,0)</f>
        <v>0</v>
      </c>
      <c r="AA32" s="603"/>
      <c r="AB32" s="603"/>
      <c r="AC32" s="60"/>
      <c r="AD32" s="603">
        <f ca="1">OFFSET(_jpTest1,4,0)</f>
        <v>0</v>
      </c>
      <c r="AE32" s="603"/>
      <c r="AF32" s="603"/>
    </row>
    <row r="33" spans="1:32" s="61" customFormat="1" ht="18.75" customHeight="1" x14ac:dyDescent="0.45">
      <c r="A33" s="601"/>
      <c r="B33" s="601"/>
      <c r="C33" s="601"/>
      <c r="D33" s="630">
        <f ca="1">OFFSET(_jpTest1,0,1)</f>
        <v>0</v>
      </c>
      <c r="E33" s="630"/>
      <c r="F33" s="630"/>
      <c r="G33" s="630"/>
      <c r="H33" s="630"/>
      <c r="I33" s="630"/>
      <c r="J33" s="630"/>
      <c r="K33" s="630"/>
      <c r="L33" s="630"/>
      <c r="M33" s="59"/>
      <c r="N33" s="631">
        <f ca="1">OFFSET(_jpTest1,1,1)</f>
        <v>0</v>
      </c>
      <c r="O33" s="631"/>
      <c r="P33" s="631"/>
      <c r="Q33" s="631"/>
      <c r="R33" s="631"/>
      <c r="S33" s="59"/>
      <c r="T33" s="629">
        <f ca="1">OFFSET(_jpTest1,2,1)</f>
        <v>0</v>
      </c>
      <c r="U33" s="629"/>
      <c r="V33" s="629"/>
      <c r="W33" s="629"/>
      <c r="X33" s="629"/>
      <c r="Y33" s="59"/>
      <c r="Z33" s="603">
        <f ca="1">OFFSET(_jpTest1,3,1)</f>
        <v>0</v>
      </c>
      <c r="AA33" s="603"/>
      <c r="AB33" s="603"/>
      <c r="AC33" s="60"/>
      <c r="AD33" s="603">
        <f ca="1">OFFSET(_jpTest1,4,1)</f>
        <v>0</v>
      </c>
      <c r="AE33" s="603"/>
      <c r="AF33" s="603"/>
    </row>
    <row r="34" spans="1:32" s="17" customFormat="1" ht="24.95" customHeight="1" x14ac:dyDescent="0.45">
      <c r="A34" s="28">
        <v>7</v>
      </c>
      <c r="B34" s="21" t="s">
        <v>252</v>
      </c>
      <c r="W34" s="30"/>
    </row>
    <row r="35" spans="1:32" s="15" customFormat="1" ht="19.5" x14ac:dyDescent="0.35">
      <c r="A35" s="18"/>
      <c r="D35" s="593" t="s">
        <v>254</v>
      </c>
      <c r="E35" s="593"/>
      <c r="F35" s="593"/>
      <c r="G35" s="593"/>
      <c r="H35" s="593"/>
      <c r="I35" s="593"/>
      <c r="J35" s="593"/>
      <c r="K35" s="593"/>
      <c r="L35" s="593"/>
      <c r="M35" s="593"/>
      <c r="N35" s="593"/>
      <c r="O35" s="593"/>
      <c r="P35" s="593"/>
      <c r="Q35" s="593"/>
      <c r="R35" s="593"/>
      <c r="S35" s="593"/>
      <c r="T35" s="593"/>
      <c r="U35" s="593"/>
      <c r="V35" s="593"/>
      <c r="W35" s="27"/>
      <c r="X35" s="594" t="s">
        <v>286</v>
      </c>
      <c r="Y35" s="594"/>
      <c r="Z35" s="594"/>
      <c r="AA35" s="594"/>
      <c r="AB35" s="594"/>
      <c r="AC35" s="594"/>
      <c r="AD35" s="594"/>
      <c r="AE35" s="594"/>
      <c r="AF35" s="594"/>
    </row>
    <row r="36" spans="1:32" s="15" customFormat="1" x14ac:dyDescent="0.45">
      <c r="A36" s="597">
        <v>1</v>
      </c>
      <c r="B36" s="597"/>
      <c r="C36" s="597"/>
      <c r="D36" s="595">
        <f>_sCompany</f>
        <v>0</v>
      </c>
      <c r="E36" s="595"/>
      <c r="F36" s="595"/>
      <c r="G36" s="595"/>
      <c r="H36" s="595"/>
      <c r="I36" s="595"/>
      <c r="J36" s="595"/>
      <c r="K36" s="595"/>
      <c r="L36" s="595"/>
      <c r="M36" s="595"/>
      <c r="N36" s="595"/>
      <c r="O36" s="595"/>
      <c r="P36" s="595"/>
      <c r="Q36" s="595"/>
      <c r="R36" s="595"/>
      <c r="S36" s="595"/>
      <c r="T36" s="595"/>
      <c r="U36" s="595"/>
      <c r="V36" s="595"/>
      <c r="W36" s="27"/>
      <c r="X36" s="592">
        <f ca="1">OFFSET(_sCompany,2,0)</f>
        <v>0</v>
      </c>
      <c r="Y36" s="592"/>
      <c r="Z36" s="592"/>
      <c r="AA36" s="592"/>
      <c r="AB36" s="26" t="s">
        <v>256</v>
      </c>
      <c r="AC36" s="592">
        <f ca="1">OFFSET(_sCompany,3,0)</f>
        <v>0</v>
      </c>
      <c r="AD36" s="592"/>
      <c r="AE36" s="592"/>
      <c r="AF36" s="592"/>
    </row>
    <row r="37" spans="1:32" s="15" customFormat="1" x14ac:dyDescent="0.45">
      <c r="A37" s="597"/>
      <c r="B37" s="597"/>
      <c r="C37" s="597"/>
      <c r="D37" s="600">
        <f ca="1">OFFSET(_sCompany,1,0)</f>
        <v>0</v>
      </c>
      <c r="E37" s="600"/>
      <c r="F37" s="600"/>
      <c r="G37" s="600"/>
      <c r="H37" s="600"/>
      <c r="I37" s="600"/>
      <c r="J37" s="600"/>
      <c r="K37" s="600"/>
      <c r="L37" s="600"/>
      <c r="M37" s="600"/>
      <c r="N37" s="600"/>
      <c r="O37" s="600"/>
      <c r="P37" s="600"/>
      <c r="Q37" s="600"/>
      <c r="R37" s="600"/>
      <c r="S37" s="600"/>
      <c r="T37" s="600"/>
      <c r="U37" s="600"/>
      <c r="V37" s="600"/>
      <c r="X37" s="559" t="s">
        <v>284</v>
      </c>
      <c r="Y37" s="559"/>
      <c r="Z37" s="559"/>
      <c r="AA37" s="559"/>
      <c r="AB37" s="559"/>
      <c r="AC37" s="558">
        <f ca="1">OFFSET(_sCompany,4,0)</f>
        <v>0</v>
      </c>
      <c r="AD37" s="558"/>
      <c r="AE37" s="561" t="s">
        <v>257</v>
      </c>
      <c r="AF37" s="561"/>
    </row>
    <row r="38" spans="1:32" s="15" customFormat="1" x14ac:dyDescent="0.45">
      <c r="A38" s="597">
        <v>2</v>
      </c>
      <c r="B38" s="597"/>
      <c r="C38" s="597"/>
      <c r="D38" s="595">
        <f ca="1">OFFSET(_sCompany,0,2)</f>
        <v>0</v>
      </c>
      <c r="E38" s="595"/>
      <c r="F38" s="595"/>
      <c r="G38" s="595"/>
      <c r="H38" s="595"/>
      <c r="I38" s="595"/>
      <c r="J38" s="595"/>
      <c r="K38" s="595"/>
      <c r="L38" s="595"/>
      <c r="M38" s="595"/>
      <c r="N38" s="595"/>
      <c r="O38" s="595"/>
      <c r="P38" s="595"/>
      <c r="Q38" s="595"/>
      <c r="R38" s="595"/>
      <c r="S38" s="595"/>
      <c r="T38" s="595"/>
      <c r="U38" s="595"/>
      <c r="V38" s="595"/>
      <c r="W38" s="27"/>
      <c r="X38" s="592">
        <f ca="1">OFFSET(_sCompany,2,2)</f>
        <v>0</v>
      </c>
      <c r="Y38" s="592"/>
      <c r="Z38" s="592"/>
      <c r="AA38" s="592"/>
      <c r="AB38" s="26" t="s">
        <v>256</v>
      </c>
      <c r="AC38" s="592">
        <f ca="1">OFFSET(_sCompany,3,2)</f>
        <v>0</v>
      </c>
      <c r="AD38" s="592"/>
      <c r="AE38" s="592"/>
      <c r="AF38" s="592"/>
    </row>
    <row r="39" spans="1:32" s="15" customFormat="1" x14ac:dyDescent="0.45">
      <c r="A39" s="597"/>
      <c r="B39" s="597"/>
      <c r="C39" s="597"/>
      <c r="D39" s="600">
        <f ca="1">OFFSET(_sCompany,1,2)</f>
        <v>0</v>
      </c>
      <c r="E39" s="600"/>
      <c r="F39" s="600"/>
      <c r="G39" s="600"/>
      <c r="H39" s="600"/>
      <c r="I39" s="600"/>
      <c r="J39" s="600"/>
      <c r="K39" s="600"/>
      <c r="L39" s="600"/>
      <c r="M39" s="600"/>
      <c r="N39" s="600"/>
      <c r="O39" s="600"/>
      <c r="P39" s="600"/>
      <c r="Q39" s="600"/>
      <c r="R39" s="600"/>
      <c r="S39" s="600"/>
      <c r="T39" s="600"/>
      <c r="U39" s="600"/>
      <c r="V39" s="600"/>
      <c r="X39" s="559" t="s">
        <v>284</v>
      </c>
      <c r="Y39" s="559"/>
      <c r="Z39" s="559"/>
      <c r="AA39" s="559"/>
      <c r="AB39" s="559"/>
      <c r="AC39" s="558">
        <f ca="1">OFFSET(_sCompany,4,2)</f>
        <v>0</v>
      </c>
      <c r="AD39" s="558"/>
      <c r="AE39" s="561" t="s">
        <v>257</v>
      </c>
      <c r="AF39" s="561"/>
    </row>
    <row r="40" spans="1:32" s="34" customFormat="1" ht="24.95" customHeight="1" x14ac:dyDescent="0.45">
      <c r="A40" s="34">
        <v>8</v>
      </c>
      <c r="B40" s="35" t="s">
        <v>261</v>
      </c>
    </row>
    <row r="41" spans="1:32" s="38" customFormat="1" ht="16.5" x14ac:dyDescent="0.4">
      <c r="D41" s="588" t="s">
        <v>263</v>
      </c>
      <c r="E41" s="588"/>
      <c r="F41" s="588"/>
      <c r="G41" s="588"/>
      <c r="H41" s="588"/>
      <c r="I41" s="588"/>
      <c r="J41" s="588"/>
      <c r="K41" s="588"/>
      <c r="L41" s="588"/>
      <c r="M41" s="39"/>
      <c r="N41" s="588" t="s">
        <v>63</v>
      </c>
      <c r="O41" s="588"/>
      <c r="P41" s="588"/>
      <c r="Q41" s="588"/>
      <c r="R41" s="588"/>
      <c r="S41" s="39"/>
      <c r="T41" s="587" t="s">
        <v>64</v>
      </c>
      <c r="U41" s="587"/>
      <c r="V41" s="587"/>
      <c r="W41" s="587"/>
      <c r="X41" s="587"/>
      <c r="Y41" s="587"/>
      <c r="Z41" s="587"/>
      <c r="AA41" s="587"/>
      <c r="AB41" s="587"/>
      <c r="AC41" s="587"/>
      <c r="AD41" s="587"/>
      <c r="AE41" s="587"/>
      <c r="AF41" s="587"/>
    </row>
    <row r="42" spans="1:32" s="37" customFormat="1" ht="15" x14ac:dyDescent="0.4">
      <c r="D42" s="590" t="s">
        <v>262</v>
      </c>
      <c r="E42" s="590"/>
      <c r="F42" s="590"/>
      <c r="G42" s="590"/>
      <c r="H42" s="590"/>
      <c r="I42" s="590"/>
      <c r="J42" s="590"/>
      <c r="K42" s="590"/>
      <c r="L42" s="590"/>
      <c r="M42" s="62"/>
      <c r="N42" s="589" t="s">
        <v>65</v>
      </c>
      <c r="O42" s="589"/>
      <c r="P42" s="589"/>
      <c r="Q42" s="589"/>
      <c r="R42" s="589"/>
      <c r="S42" s="62"/>
      <c r="T42" s="589" t="s">
        <v>159</v>
      </c>
      <c r="U42" s="589"/>
      <c r="V42" s="589"/>
      <c r="W42" s="589"/>
      <c r="X42" s="589"/>
      <c r="Y42" s="589"/>
      <c r="Z42" s="589"/>
      <c r="AA42" s="589"/>
      <c r="AB42" s="589"/>
      <c r="AC42" s="589"/>
      <c r="AD42" s="589"/>
      <c r="AE42" s="589"/>
      <c r="AF42" s="589"/>
    </row>
    <row r="43" spans="1:32" x14ac:dyDescent="0.4">
      <c r="A43" s="586">
        <v>1</v>
      </c>
      <c r="B43" s="586"/>
      <c r="C43" s="586"/>
      <c r="D43" s="582">
        <f>_entryRecordOfJapan</f>
        <v>0</v>
      </c>
      <c r="E43" s="582"/>
      <c r="F43" s="582"/>
      <c r="G43" s="582"/>
      <c r="H43" s="41" t="s">
        <v>256</v>
      </c>
      <c r="I43" s="582">
        <f ca="1">OFFSET(_entryRecordOfJapan,1,0)</f>
        <v>0</v>
      </c>
      <c r="J43" s="582"/>
      <c r="K43" s="582"/>
      <c r="L43" s="582"/>
      <c r="M43" s="40"/>
      <c r="N43" s="583">
        <f ca="1">OFFSET(_entryRecordOfJapan,2,0)</f>
        <v>0</v>
      </c>
      <c r="O43" s="583"/>
      <c r="P43" s="583"/>
      <c r="Q43" s="583"/>
      <c r="R43" s="583"/>
      <c r="S43" s="40"/>
      <c r="T43" s="584">
        <f ca="1">OFFSET(_entryRecordOfJapan,3,0)</f>
        <v>0</v>
      </c>
      <c r="U43" s="584"/>
      <c r="V43" s="584"/>
      <c r="W43" s="584"/>
      <c r="X43" s="584"/>
      <c r="Y43" s="584"/>
      <c r="Z43" s="584"/>
      <c r="AA43" s="584"/>
      <c r="AB43" s="584"/>
      <c r="AC43" s="584"/>
      <c r="AD43" s="584"/>
      <c r="AE43" s="584"/>
      <c r="AF43" s="584"/>
    </row>
    <row r="44" spans="1:32" x14ac:dyDescent="0.4">
      <c r="A44" s="586">
        <v>2</v>
      </c>
      <c r="B44" s="586"/>
      <c r="C44" s="586"/>
      <c r="D44" s="582">
        <f ca="1">OFFSET(_entryRecordOfJapan,0,1)</f>
        <v>0</v>
      </c>
      <c r="E44" s="582"/>
      <c r="F44" s="582"/>
      <c r="G44" s="582"/>
      <c r="H44" s="42" t="s">
        <v>256</v>
      </c>
      <c r="I44" s="582">
        <f ca="1">OFFSET(_entryRecordOfJapan,1,1)</f>
        <v>0</v>
      </c>
      <c r="J44" s="582"/>
      <c r="K44" s="582"/>
      <c r="L44" s="582"/>
      <c r="N44" s="583">
        <f ca="1">OFFSET(_entryRecordOfJapan,2,1)</f>
        <v>0</v>
      </c>
      <c r="O44" s="583"/>
      <c r="P44" s="583"/>
      <c r="Q44" s="583"/>
      <c r="R44" s="583"/>
      <c r="T44" s="584">
        <f ca="1">OFFSET(_entryRecordOfJapan,3,1)</f>
        <v>0</v>
      </c>
      <c r="U44" s="584"/>
      <c r="V44" s="584"/>
      <c r="W44" s="584"/>
      <c r="X44" s="584"/>
      <c r="Y44" s="584"/>
      <c r="Z44" s="584"/>
      <c r="AA44" s="584"/>
      <c r="AB44" s="584"/>
      <c r="AC44" s="584"/>
      <c r="AD44" s="584"/>
      <c r="AE44" s="584"/>
      <c r="AF44" s="584"/>
    </row>
    <row r="45" spans="1:32" x14ac:dyDescent="0.4">
      <c r="A45" s="586">
        <v>3</v>
      </c>
      <c r="B45" s="586"/>
      <c r="C45" s="586"/>
      <c r="D45" s="582">
        <f ca="1">OFFSET(_entryRecordOfJapan,0,2)</f>
        <v>0</v>
      </c>
      <c r="E45" s="582"/>
      <c r="F45" s="582"/>
      <c r="G45" s="582"/>
      <c r="H45" s="42" t="s">
        <v>256</v>
      </c>
      <c r="I45" s="582">
        <f ca="1">OFFSET(_entryRecordOfJapan,1,2)</f>
        <v>0</v>
      </c>
      <c r="J45" s="582"/>
      <c r="K45" s="582"/>
      <c r="L45" s="582"/>
      <c r="N45" s="583">
        <f ca="1">OFFSET(_entryRecordOfJapan,2,2)</f>
        <v>0</v>
      </c>
      <c r="O45" s="583"/>
      <c r="P45" s="583"/>
      <c r="Q45" s="583"/>
      <c r="R45" s="583"/>
      <c r="T45" s="584">
        <f ca="1">OFFSET(_entryRecordOfJapan,3,2)</f>
        <v>0</v>
      </c>
      <c r="U45" s="584"/>
      <c r="V45" s="584"/>
      <c r="W45" s="584"/>
      <c r="X45" s="584"/>
      <c r="Y45" s="584"/>
      <c r="Z45" s="584"/>
      <c r="AA45" s="584"/>
      <c r="AB45" s="584"/>
      <c r="AC45" s="584"/>
      <c r="AD45" s="584"/>
      <c r="AE45" s="584"/>
      <c r="AF45" s="584"/>
    </row>
    <row r="46" spans="1:32" x14ac:dyDescent="0.4">
      <c r="A46" s="586">
        <v>4</v>
      </c>
      <c r="B46" s="586"/>
      <c r="C46" s="586"/>
      <c r="D46" s="582">
        <f ca="1">OFFSET(_entryRecordOfJapan,0,3)</f>
        <v>0</v>
      </c>
      <c r="E46" s="582"/>
      <c r="F46" s="582"/>
      <c r="G46" s="582"/>
      <c r="H46" s="42" t="s">
        <v>256</v>
      </c>
      <c r="I46" s="582">
        <f ca="1">OFFSET(_entryRecordOfJapan,1,3)</f>
        <v>0</v>
      </c>
      <c r="J46" s="582"/>
      <c r="K46" s="582"/>
      <c r="L46" s="582"/>
      <c r="N46" s="583">
        <f ca="1">OFFSET(_entryRecordOfJapan,2,3)</f>
        <v>0</v>
      </c>
      <c r="O46" s="583"/>
      <c r="P46" s="583"/>
      <c r="Q46" s="583"/>
      <c r="R46" s="583"/>
      <c r="T46" s="584">
        <f ca="1">OFFSET(_entryRecordOfJapan,3,3)</f>
        <v>0</v>
      </c>
      <c r="U46" s="584"/>
      <c r="V46" s="584"/>
      <c r="W46" s="584"/>
      <c r="X46" s="584"/>
      <c r="Y46" s="584"/>
      <c r="Z46" s="584"/>
      <c r="AA46" s="584"/>
      <c r="AB46" s="584"/>
      <c r="AC46" s="584"/>
      <c r="AD46" s="584"/>
      <c r="AE46" s="584"/>
      <c r="AF46" s="584"/>
    </row>
    <row r="47" spans="1:32" x14ac:dyDescent="0.4">
      <c r="A47" s="586">
        <v>5</v>
      </c>
      <c r="B47" s="586"/>
      <c r="C47" s="586"/>
      <c r="D47" s="582">
        <f ca="1">OFFSET(_entryRecordOfJapan,0,4)</f>
        <v>0</v>
      </c>
      <c r="E47" s="582"/>
      <c r="F47" s="582"/>
      <c r="G47" s="582"/>
      <c r="H47" s="42" t="s">
        <v>256</v>
      </c>
      <c r="I47" s="582">
        <f ca="1">OFFSET(_entryRecordOfJapan,1,4)</f>
        <v>0</v>
      </c>
      <c r="J47" s="582"/>
      <c r="K47" s="582"/>
      <c r="L47" s="582"/>
      <c r="N47" s="583">
        <f ca="1">OFFSET(_entryRecordOfJapan,2,4)</f>
        <v>0</v>
      </c>
      <c r="O47" s="583"/>
      <c r="P47" s="583"/>
      <c r="Q47" s="583"/>
      <c r="R47" s="583"/>
      <c r="T47" s="584">
        <f ca="1">OFFSET(_entryRecordOfJapan,3,4)</f>
        <v>0</v>
      </c>
      <c r="U47" s="584"/>
      <c r="V47" s="584"/>
      <c r="W47" s="584"/>
      <c r="X47" s="584"/>
      <c r="Y47" s="584"/>
      <c r="Z47" s="584"/>
      <c r="AA47" s="584"/>
      <c r="AB47" s="584"/>
      <c r="AC47" s="584"/>
      <c r="AD47" s="584"/>
      <c r="AE47" s="584"/>
      <c r="AF47" s="584"/>
    </row>
    <row r="48" spans="1:32" ht="28.5" x14ac:dyDescent="0.4">
      <c r="A48" s="585" t="s">
        <v>62</v>
      </c>
      <c r="B48" s="585"/>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row>
    <row r="49" spans="1:32" ht="24.95" customHeight="1" x14ac:dyDescent="0.4">
      <c r="A49" s="14">
        <v>9</v>
      </c>
      <c r="B49" s="14" t="s">
        <v>264</v>
      </c>
    </row>
    <row r="50" spans="1:32" x14ac:dyDescent="0.35">
      <c r="A50" s="563" t="s">
        <v>272</v>
      </c>
      <c r="B50" s="564"/>
      <c r="C50" s="564"/>
      <c r="D50" s="35" t="s">
        <v>267</v>
      </c>
      <c r="E50" s="35"/>
      <c r="F50" s="35"/>
      <c r="G50" s="35"/>
      <c r="H50" s="35"/>
      <c r="I50" s="35"/>
      <c r="J50" s="35"/>
      <c r="K50" s="35"/>
      <c r="L50" s="35"/>
      <c r="M50" s="35"/>
      <c r="N50" s="35"/>
      <c r="O50" s="35"/>
      <c r="P50" s="35"/>
      <c r="Q50" s="35" t="s">
        <v>269</v>
      </c>
      <c r="R50" s="35"/>
      <c r="S50" s="35"/>
      <c r="T50" s="35"/>
      <c r="U50" s="35"/>
      <c r="V50" s="35"/>
      <c r="W50" s="35"/>
      <c r="X50" s="35"/>
      <c r="Y50" s="35"/>
      <c r="Z50" s="35"/>
      <c r="AA50" s="35"/>
      <c r="AB50" s="35"/>
      <c r="AC50" s="35"/>
      <c r="AD50" s="35"/>
      <c r="AE50" s="35"/>
      <c r="AF50" s="35"/>
    </row>
    <row r="51" spans="1:32" x14ac:dyDescent="0.45">
      <c r="A51" s="564"/>
      <c r="B51" s="564"/>
      <c r="C51" s="564"/>
      <c r="D51" s="565">
        <f>_fatherName</f>
        <v>0</v>
      </c>
      <c r="E51" s="565"/>
      <c r="F51" s="565"/>
      <c r="G51" s="565"/>
      <c r="H51" s="565"/>
      <c r="I51" s="565"/>
      <c r="J51" s="565"/>
      <c r="K51" s="565"/>
      <c r="L51" s="565"/>
      <c r="M51" s="565"/>
      <c r="N51" s="565"/>
      <c r="O51" s="565"/>
      <c r="P51" s="36"/>
      <c r="Q51" s="566">
        <f ca="1">OFFSET(_fatherName,3,0)</f>
        <v>0</v>
      </c>
      <c r="R51" s="566"/>
      <c r="S51" s="566"/>
      <c r="T51" s="566"/>
      <c r="U51" s="566"/>
      <c r="V51" s="566"/>
      <c r="W51" s="566"/>
      <c r="X51" s="566"/>
      <c r="Y51" s="566"/>
      <c r="Z51" s="566"/>
      <c r="AA51" s="566"/>
      <c r="AB51" s="566"/>
      <c r="AC51" s="566"/>
      <c r="AD51" s="566"/>
      <c r="AE51" s="566"/>
      <c r="AF51" s="566"/>
    </row>
    <row r="52" spans="1:32" x14ac:dyDescent="0.35">
      <c r="A52" s="564"/>
      <c r="B52" s="564"/>
      <c r="C52" s="564"/>
      <c r="D52" s="35" t="s">
        <v>268</v>
      </c>
      <c r="E52" s="35"/>
      <c r="F52" s="35"/>
      <c r="G52" s="35"/>
      <c r="H52" s="35"/>
      <c r="I52" s="35"/>
      <c r="J52" s="35" t="s">
        <v>270</v>
      </c>
      <c r="K52" s="35"/>
      <c r="L52" s="35"/>
      <c r="M52" s="35"/>
      <c r="N52" s="35"/>
      <c r="O52" s="35"/>
      <c r="P52" s="35"/>
      <c r="Q52" s="35"/>
      <c r="R52" s="35"/>
      <c r="S52" s="35"/>
      <c r="T52" s="35" t="s">
        <v>271</v>
      </c>
      <c r="U52" s="35"/>
      <c r="V52" s="35"/>
      <c r="W52" s="35"/>
      <c r="X52" s="35"/>
      <c r="Y52" s="35"/>
      <c r="Z52" s="35"/>
      <c r="AA52" s="35"/>
      <c r="AB52" s="35"/>
      <c r="AC52" s="35"/>
      <c r="AD52" s="35"/>
      <c r="AE52" s="35"/>
      <c r="AF52" s="35"/>
    </row>
    <row r="53" spans="1:32" s="64" customFormat="1" ht="16.5" x14ac:dyDescent="0.4">
      <c r="A53" s="564"/>
      <c r="B53" s="564"/>
      <c r="C53" s="564"/>
      <c r="D53" s="567">
        <f ca="1">OFFSET(_fatherName,1,0)</f>
        <v>0</v>
      </c>
      <c r="E53" s="567"/>
      <c r="F53" s="567"/>
      <c r="G53" s="567"/>
      <c r="H53" s="567"/>
      <c r="I53" s="63"/>
      <c r="J53" s="567">
        <f ca="1">OFFSET(_fatherName,4,0)</f>
        <v>0</v>
      </c>
      <c r="K53" s="567"/>
      <c r="L53" s="567"/>
      <c r="M53" s="567"/>
      <c r="N53" s="567"/>
      <c r="O53" s="567"/>
      <c r="P53" s="567"/>
      <c r="Q53" s="567"/>
      <c r="R53" s="567"/>
      <c r="S53" s="63"/>
      <c r="T53" s="568">
        <f ca="1">OFFSET(_fatherName,5,0)</f>
        <v>0</v>
      </c>
      <c r="U53" s="568"/>
      <c r="V53" s="568"/>
      <c r="W53" s="568"/>
      <c r="X53" s="568"/>
      <c r="Y53" s="568"/>
      <c r="Z53" s="568"/>
      <c r="AA53" s="568"/>
      <c r="AB53" s="568"/>
      <c r="AC53" s="568"/>
      <c r="AD53" s="568"/>
      <c r="AE53" s="568"/>
      <c r="AF53" s="568"/>
    </row>
    <row r="54" spans="1:32" x14ac:dyDescent="0.35">
      <c r="A54" s="563" t="s">
        <v>273</v>
      </c>
      <c r="B54" s="564"/>
      <c r="C54" s="564"/>
      <c r="D54" s="35" t="s">
        <v>267</v>
      </c>
      <c r="E54" s="35"/>
      <c r="F54" s="35"/>
      <c r="G54" s="35"/>
      <c r="H54" s="35"/>
      <c r="I54" s="35"/>
      <c r="J54" s="35"/>
      <c r="K54" s="35"/>
      <c r="L54" s="35"/>
      <c r="M54" s="35"/>
      <c r="N54" s="35"/>
      <c r="O54" s="35"/>
      <c r="P54" s="35"/>
      <c r="Q54" s="35" t="s">
        <v>269</v>
      </c>
      <c r="R54" s="35"/>
      <c r="S54" s="35"/>
      <c r="T54" s="35"/>
      <c r="U54" s="35"/>
      <c r="V54" s="35"/>
      <c r="W54" s="35"/>
      <c r="X54" s="35"/>
      <c r="Y54" s="35"/>
      <c r="Z54" s="35"/>
      <c r="AA54" s="35"/>
      <c r="AB54" s="35"/>
      <c r="AC54" s="35"/>
      <c r="AD54" s="35"/>
      <c r="AE54" s="35"/>
      <c r="AF54" s="35"/>
    </row>
    <row r="55" spans="1:32" x14ac:dyDescent="0.45">
      <c r="A55" s="564"/>
      <c r="B55" s="564"/>
      <c r="C55" s="564"/>
      <c r="D55" s="565">
        <f>_motherName</f>
        <v>0</v>
      </c>
      <c r="E55" s="565"/>
      <c r="F55" s="565"/>
      <c r="G55" s="565"/>
      <c r="H55" s="565"/>
      <c r="I55" s="565"/>
      <c r="J55" s="565"/>
      <c r="K55" s="565"/>
      <c r="L55" s="565"/>
      <c r="M55" s="565"/>
      <c r="N55" s="565"/>
      <c r="O55" s="565"/>
      <c r="P55" s="36"/>
      <c r="Q55" s="566">
        <f ca="1">OFFSET(_motherName,3,0)</f>
        <v>0</v>
      </c>
      <c r="R55" s="566"/>
      <c r="S55" s="566"/>
      <c r="T55" s="566"/>
      <c r="U55" s="566"/>
      <c r="V55" s="566"/>
      <c r="W55" s="566"/>
      <c r="X55" s="566"/>
      <c r="Y55" s="566"/>
      <c r="Z55" s="566"/>
      <c r="AA55" s="566"/>
      <c r="AB55" s="566"/>
      <c r="AC55" s="566"/>
      <c r="AD55" s="566"/>
      <c r="AE55" s="566"/>
      <c r="AF55" s="566"/>
    </row>
    <row r="56" spans="1:32" x14ac:dyDescent="0.35">
      <c r="A56" s="564"/>
      <c r="B56" s="564"/>
      <c r="C56" s="564"/>
      <c r="D56" s="35" t="s">
        <v>268</v>
      </c>
      <c r="E56" s="35"/>
      <c r="F56" s="35"/>
      <c r="G56" s="35"/>
      <c r="H56" s="35"/>
      <c r="I56" s="35"/>
      <c r="J56" s="35" t="s">
        <v>270</v>
      </c>
      <c r="K56" s="35"/>
      <c r="L56" s="35"/>
      <c r="M56" s="35"/>
      <c r="N56" s="35"/>
      <c r="O56" s="35"/>
      <c r="P56" s="35"/>
      <c r="Q56" s="35"/>
      <c r="R56" s="35"/>
      <c r="S56" s="35"/>
      <c r="T56" s="35" t="s">
        <v>271</v>
      </c>
      <c r="U56" s="35"/>
      <c r="V56" s="35"/>
      <c r="W56" s="35"/>
      <c r="X56" s="35"/>
      <c r="Y56" s="35"/>
      <c r="Z56" s="35"/>
      <c r="AA56" s="35"/>
      <c r="AB56" s="35"/>
      <c r="AC56" s="35"/>
      <c r="AD56" s="35"/>
      <c r="AE56" s="35"/>
      <c r="AF56" s="35"/>
    </row>
    <row r="57" spans="1:32" x14ac:dyDescent="0.4">
      <c r="A57" s="564"/>
      <c r="B57" s="564"/>
      <c r="C57" s="564"/>
      <c r="D57" s="567">
        <f ca="1">OFFSET(_motherName,1,0)</f>
        <v>0</v>
      </c>
      <c r="E57" s="567"/>
      <c r="F57" s="567"/>
      <c r="G57" s="567"/>
      <c r="H57" s="567"/>
      <c r="I57" s="63"/>
      <c r="J57" s="567">
        <f ca="1">OFFSET(_motherName,4,0)</f>
        <v>0</v>
      </c>
      <c r="K57" s="567"/>
      <c r="L57" s="567"/>
      <c r="M57" s="567"/>
      <c r="N57" s="567"/>
      <c r="O57" s="567"/>
      <c r="P57" s="567"/>
      <c r="Q57" s="567"/>
      <c r="R57" s="567"/>
      <c r="S57" s="63"/>
      <c r="T57" s="568">
        <f ca="1">OFFSET(_motherName,5,0)</f>
        <v>0</v>
      </c>
      <c r="U57" s="568"/>
      <c r="V57" s="568"/>
      <c r="W57" s="568"/>
      <c r="X57" s="568"/>
      <c r="Y57" s="568"/>
      <c r="Z57" s="568"/>
      <c r="AA57" s="568"/>
      <c r="AB57" s="568"/>
      <c r="AC57" s="568"/>
      <c r="AD57" s="568"/>
      <c r="AE57" s="568"/>
      <c r="AF57" s="568"/>
    </row>
    <row r="58" spans="1:32" x14ac:dyDescent="0.35">
      <c r="A58" s="563">
        <f ca="1">OFFSET(_otherName1,1,0)</f>
        <v>0</v>
      </c>
      <c r="B58" s="563"/>
      <c r="C58" s="563"/>
      <c r="D58" s="35" t="s">
        <v>267</v>
      </c>
      <c r="E58" s="35"/>
      <c r="F58" s="35"/>
      <c r="G58" s="35"/>
      <c r="H58" s="35"/>
      <c r="I58" s="35"/>
      <c r="J58" s="35"/>
      <c r="K58" s="35"/>
      <c r="L58" s="35"/>
      <c r="M58" s="35"/>
      <c r="N58" s="35"/>
      <c r="O58" s="35"/>
      <c r="P58" s="35"/>
      <c r="Q58" s="35" t="s">
        <v>269</v>
      </c>
      <c r="R58" s="35"/>
      <c r="S58" s="35"/>
      <c r="T58" s="35"/>
      <c r="U58" s="35"/>
      <c r="V58" s="35"/>
      <c r="W58" s="35"/>
      <c r="X58" s="35"/>
      <c r="Y58" s="35"/>
      <c r="Z58" s="35"/>
      <c r="AA58" s="35"/>
      <c r="AB58" s="35"/>
      <c r="AC58" s="35"/>
      <c r="AD58" s="35"/>
      <c r="AE58" s="35"/>
      <c r="AF58" s="35"/>
    </row>
    <row r="59" spans="1:32" x14ac:dyDescent="0.45">
      <c r="A59" s="563"/>
      <c r="B59" s="563"/>
      <c r="C59" s="563"/>
      <c r="D59" s="565">
        <f>_otherName1</f>
        <v>0</v>
      </c>
      <c r="E59" s="565"/>
      <c r="F59" s="565"/>
      <c r="G59" s="565"/>
      <c r="H59" s="565"/>
      <c r="I59" s="565"/>
      <c r="J59" s="565"/>
      <c r="K59" s="565"/>
      <c r="L59" s="565"/>
      <c r="M59" s="565"/>
      <c r="N59" s="565"/>
      <c r="O59" s="565"/>
      <c r="P59" s="36"/>
      <c r="Q59" s="566">
        <f ca="1">OFFSET(_otherName1,4,0)</f>
        <v>0</v>
      </c>
      <c r="R59" s="566"/>
      <c r="S59" s="566"/>
      <c r="T59" s="566"/>
      <c r="U59" s="566"/>
      <c r="V59" s="566"/>
      <c r="W59" s="566"/>
      <c r="X59" s="566"/>
      <c r="Y59" s="566"/>
      <c r="Z59" s="566"/>
      <c r="AA59" s="566"/>
      <c r="AB59" s="566"/>
      <c r="AC59" s="566"/>
      <c r="AD59" s="566"/>
      <c r="AE59" s="566"/>
      <c r="AF59" s="566"/>
    </row>
    <row r="60" spans="1:32" x14ac:dyDescent="0.35">
      <c r="A60" s="563"/>
      <c r="B60" s="563"/>
      <c r="C60" s="563"/>
      <c r="D60" s="35" t="s">
        <v>268</v>
      </c>
      <c r="E60" s="35"/>
      <c r="F60" s="35"/>
      <c r="G60" s="35"/>
      <c r="H60" s="35"/>
      <c r="I60" s="35"/>
      <c r="J60" s="35" t="s">
        <v>270</v>
      </c>
      <c r="K60" s="35"/>
      <c r="L60" s="35"/>
      <c r="M60" s="35"/>
      <c r="N60" s="35"/>
      <c r="O60" s="35"/>
      <c r="P60" s="35"/>
      <c r="Q60" s="35"/>
      <c r="R60" s="35"/>
      <c r="S60" s="35"/>
      <c r="T60" s="35" t="s">
        <v>271</v>
      </c>
      <c r="U60" s="35"/>
      <c r="V60" s="35"/>
      <c r="W60" s="35"/>
      <c r="X60" s="35"/>
      <c r="Y60" s="35"/>
      <c r="Z60" s="35"/>
      <c r="AA60" s="35"/>
      <c r="AB60" s="35"/>
      <c r="AC60" s="35"/>
      <c r="AD60" s="35"/>
      <c r="AE60" s="35"/>
      <c r="AF60" s="35"/>
    </row>
    <row r="61" spans="1:32" x14ac:dyDescent="0.4">
      <c r="A61" s="563"/>
      <c r="B61" s="563"/>
      <c r="C61" s="563"/>
      <c r="D61" s="567">
        <f ca="1">OFFSET(_otherName1,2,0)</f>
        <v>0</v>
      </c>
      <c r="E61" s="567"/>
      <c r="F61" s="567"/>
      <c r="G61" s="567"/>
      <c r="H61" s="567"/>
      <c r="I61" s="63"/>
      <c r="J61" s="567">
        <f ca="1">OFFSET(_otherName1,5,0)</f>
        <v>0</v>
      </c>
      <c r="K61" s="567"/>
      <c r="L61" s="567"/>
      <c r="M61" s="567"/>
      <c r="N61" s="567"/>
      <c r="O61" s="567"/>
      <c r="P61" s="567"/>
      <c r="Q61" s="567"/>
      <c r="R61" s="567"/>
      <c r="S61" s="63"/>
      <c r="T61" s="568">
        <f ca="1">OFFSET(_otherName1,6,0)</f>
        <v>0</v>
      </c>
      <c r="U61" s="568"/>
      <c r="V61" s="568"/>
      <c r="W61" s="568"/>
      <c r="X61" s="568"/>
      <c r="Y61" s="568"/>
      <c r="Z61" s="568"/>
      <c r="AA61" s="568"/>
      <c r="AB61" s="568"/>
      <c r="AC61" s="568"/>
      <c r="AD61" s="568"/>
      <c r="AE61" s="568"/>
      <c r="AF61" s="568"/>
    </row>
    <row r="62" spans="1:32" x14ac:dyDescent="0.35">
      <c r="A62" s="563">
        <f ca="1">OFFSET(_otherName2,1,0)</f>
        <v>0</v>
      </c>
      <c r="B62" s="563"/>
      <c r="C62" s="563"/>
      <c r="D62" s="35" t="s">
        <v>267</v>
      </c>
      <c r="E62" s="35"/>
      <c r="F62" s="35"/>
      <c r="G62" s="35"/>
      <c r="H62" s="35"/>
      <c r="I62" s="35"/>
      <c r="J62" s="35"/>
      <c r="K62" s="35"/>
      <c r="L62" s="35"/>
      <c r="M62" s="35"/>
      <c r="N62" s="35"/>
      <c r="O62" s="35"/>
      <c r="P62" s="35"/>
      <c r="Q62" s="35" t="s">
        <v>269</v>
      </c>
      <c r="R62" s="35"/>
      <c r="S62" s="35"/>
      <c r="T62" s="35"/>
      <c r="U62" s="35"/>
      <c r="V62" s="35"/>
      <c r="W62" s="35"/>
      <c r="X62" s="35"/>
      <c r="Y62" s="35"/>
      <c r="Z62" s="35"/>
      <c r="AA62" s="35"/>
      <c r="AB62" s="35"/>
      <c r="AC62" s="35"/>
      <c r="AD62" s="35"/>
      <c r="AE62" s="35"/>
      <c r="AF62" s="35"/>
    </row>
    <row r="63" spans="1:32" x14ac:dyDescent="0.45">
      <c r="A63" s="563"/>
      <c r="B63" s="563"/>
      <c r="C63" s="563"/>
      <c r="D63" s="565">
        <f>_otherName2</f>
        <v>0</v>
      </c>
      <c r="E63" s="565"/>
      <c r="F63" s="565"/>
      <c r="G63" s="565"/>
      <c r="H63" s="565"/>
      <c r="I63" s="565"/>
      <c r="J63" s="565"/>
      <c r="K63" s="565"/>
      <c r="L63" s="565"/>
      <c r="M63" s="565"/>
      <c r="N63" s="565"/>
      <c r="O63" s="565"/>
      <c r="P63" s="36"/>
      <c r="Q63" s="566">
        <f ca="1">OFFSET(_otherName2,4,0)</f>
        <v>0</v>
      </c>
      <c r="R63" s="566"/>
      <c r="S63" s="566"/>
      <c r="T63" s="566"/>
      <c r="U63" s="566"/>
      <c r="V63" s="566"/>
      <c r="W63" s="566"/>
      <c r="X63" s="566"/>
      <c r="Y63" s="566"/>
      <c r="Z63" s="566"/>
      <c r="AA63" s="566"/>
      <c r="AB63" s="566"/>
      <c r="AC63" s="566"/>
      <c r="AD63" s="566"/>
      <c r="AE63" s="566"/>
      <c r="AF63" s="566"/>
    </row>
    <row r="64" spans="1:32" x14ac:dyDescent="0.35">
      <c r="A64" s="563"/>
      <c r="B64" s="563"/>
      <c r="C64" s="563"/>
      <c r="D64" s="35" t="s">
        <v>268</v>
      </c>
      <c r="E64" s="35"/>
      <c r="F64" s="35"/>
      <c r="G64" s="35"/>
      <c r="H64" s="35"/>
      <c r="I64" s="35"/>
      <c r="J64" s="35" t="s">
        <v>270</v>
      </c>
      <c r="K64" s="35"/>
      <c r="L64" s="35"/>
      <c r="M64" s="35"/>
      <c r="N64" s="35"/>
      <c r="O64" s="35"/>
      <c r="P64" s="35"/>
      <c r="Q64" s="35"/>
      <c r="R64" s="35"/>
      <c r="S64" s="35"/>
      <c r="T64" s="35" t="s">
        <v>271</v>
      </c>
      <c r="U64" s="35"/>
      <c r="V64" s="35"/>
      <c r="W64" s="35"/>
      <c r="X64" s="35"/>
      <c r="Y64" s="35"/>
      <c r="Z64" s="35"/>
      <c r="AA64" s="35"/>
      <c r="AB64" s="35"/>
      <c r="AC64" s="35"/>
      <c r="AD64" s="35"/>
      <c r="AE64" s="35"/>
      <c r="AF64" s="35"/>
    </row>
    <row r="65" spans="1:32" x14ac:dyDescent="0.4">
      <c r="A65" s="563"/>
      <c r="B65" s="563"/>
      <c r="C65" s="563"/>
      <c r="D65" s="567">
        <f ca="1">OFFSET(_otherName2,2,0)</f>
        <v>0</v>
      </c>
      <c r="E65" s="567"/>
      <c r="F65" s="567"/>
      <c r="G65" s="567"/>
      <c r="H65" s="567"/>
      <c r="I65" s="63"/>
      <c r="J65" s="567">
        <f ca="1">OFFSET(_otherName2,5,0)</f>
        <v>0</v>
      </c>
      <c r="K65" s="567"/>
      <c r="L65" s="567"/>
      <c r="M65" s="567"/>
      <c r="N65" s="567"/>
      <c r="O65" s="567"/>
      <c r="P65" s="567"/>
      <c r="Q65" s="567"/>
      <c r="R65" s="567"/>
      <c r="S65" s="63"/>
      <c r="T65" s="568">
        <f ca="1">OFFSET(_otherName2,6,0)</f>
        <v>0</v>
      </c>
      <c r="U65" s="568"/>
      <c r="V65" s="568"/>
      <c r="W65" s="568"/>
      <c r="X65" s="568"/>
      <c r="Y65" s="568"/>
      <c r="Z65" s="568"/>
      <c r="AA65" s="568"/>
      <c r="AB65" s="568"/>
      <c r="AC65" s="568"/>
      <c r="AD65" s="568"/>
      <c r="AE65" s="568"/>
      <c r="AF65" s="568"/>
    </row>
    <row r="66" spans="1:32" x14ac:dyDescent="0.35">
      <c r="A66" s="563">
        <f ca="1">OFFSET(_otherName3,1,0)</f>
        <v>0</v>
      </c>
      <c r="B66" s="563"/>
      <c r="C66" s="563"/>
      <c r="D66" s="35" t="s">
        <v>267</v>
      </c>
      <c r="E66" s="35"/>
      <c r="F66" s="35"/>
      <c r="G66" s="35"/>
      <c r="H66" s="35"/>
      <c r="I66" s="35"/>
      <c r="J66" s="35"/>
      <c r="K66" s="35"/>
      <c r="L66" s="35"/>
      <c r="M66" s="35"/>
      <c r="N66" s="35"/>
      <c r="O66" s="35"/>
      <c r="P66" s="35"/>
      <c r="Q66" s="35" t="s">
        <v>269</v>
      </c>
      <c r="R66" s="35"/>
      <c r="S66" s="35"/>
      <c r="T66" s="35"/>
      <c r="U66" s="35"/>
      <c r="V66" s="35"/>
      <c r="W66" s="35"/>
      <c r="X66" s="35"/>
      <c r="Y66" s="35"/>
      <c r="Z66" s="35"/>
      <c r="AA66" s="35"/>
      <c r="AB66" s="35"/>
      <c r="AC66" s="35"/>
      <c r="AD66" s="35"/>
      <c r="AE66" s="35"/>
      <c r="AF66" s="35"/>
    </row>
    <row r="67" spans="1:32" x14ac:dyDescent="0.45">
      <c r="A67" s="563"/>
      <c r="B67" s="563"/>
      <c r="C67" s="563"/>
      <c r="D67" s="565">
        <f>_otherName3</f>
        <v>0</v>
      </c>
      <c r="E67" s="565"/>
      <c r="F67" s="565"/>
      <c r="G67" s="565"/>
      <c r="H67" s="565"/>
      <c r="I67" s="565"/>
      <c r="J67" s="565"/>
      <c r="K67" s="565"/>
      <c r="L67" s="565"/>
      <c r="M67" s="565"/>
      <c r="N67" s="565"/>
      <c r="O67" s="565"/>
      <c r="P67" s="36"/>
      <c r="Q67" s="566">
        <f ca="1">OFFSET(_otherName3,4,0)</f>
        <v>0</v>
      </c>
      <c r="R67" s="566"/>
      <c r="S67" s="566"/>
      <c r="T67" s="566"/>
      <c r="U67" s="566"/>
      <c r="V67" s="566"/>
      <c r="W67" s="566"/>
      <c r="X67" s="566"/>
      <c r="Y67" s="566"/>
      <c r="Z67" s="566"/>
      <c r="AA67" s="566"/>
      <c r="AB67" s="566"/>
      <c r="AC67" s="566"/>
      <c r="AD67" s="566"/>
      <c r="AE67" s="566"/>
      <c r="AF67" s="566"/>
    </row>
    <row r="68" spans="1:32" x14ac:dyDescent="0.35">
      <c r="A68" s="563"/>
      <c r="B68" s="563"/>
      <c r="C68" s="563"/>
      <c r="D68" s="35" t="s">
        <v>268</v>
      </c>
      <c r="E68" s="35"/>
      <c r="F68" s="35"/>
      <c r="G68" s="35"/>
      <c r="H68" s="35"/>
      <c r="I68" s="35"/>
      <c r="J68" s="35" t="s">
        <v>270</v>
      </c>
      <c r="K68" s="35"/>
      <c r="L68" s="35"/>
      <c r="M68" s="35"/>
      <c r="N68" s="35"/>
      <c r="O68" s="35"/>
      <c r="P68" s="35"/>
      <c r="Q68" s="35"/>
      <c r="R68" s="35"/>
      <c r="S68" s="35"/>
      <c r="T68" s="35" t="s">
        <v>271</v>
      </c>
      <c r="U68" s="35"/>
      <c r="V68" s="35"/>
      <c r="W68" s="35"/>
      <c r="X68" s="35"/>
      <c r="Y68" s="35"/>
      <c r="Z68" s="35"/>
      <c r="AA68" s="35"/>
      <c r="AB68" s="35"/>
      <c r="AC68" s="35"/>
      <c r="AD68" s="35"/>
      <c r="AE68" s="35"/>
      <c r="AF68" s="35"/>
    </row>
    <row r="69" spans="1:32" x14ac:dyDescent="0.4">
      <c r="A69" s="563"/>
      <c r="B69" s="563"/>
      <c r="C69" s="563"/>
      <c r="D69" s="567">
        <f ca="1">OFFSET(_otherName3,2,0)</f>
        <v>0</v>
      </c>
      <c r="E69" s="567"/>
      <c r="F69" s="567"/>
      <c r="G69" s="567"/>
      <c r="H69" s="567"/>
      <c r="I69" s="63"/>
      <c r="J69" s="567">
        <f ca="1">OFFSET(_otherName3,5,0)</f>
        <v>0</v>
      </c>
      <c r="K69" s="567"/>
      <c r="L69" s="567"/>
      <c r="M69" s="567"/>
      <c r="N69" s="567"/>
      <c r="O69" s="567"/>
      <c r="P69" s="567"/>
      <c r="Q69" s="567"/>
      <c r="R69" s="567"/>
      <c r="S69" s="63"/>
      <c r="T69" s="568">
        <f ca="1">OFFSET(_otherName3,6,0)</f>
        <v>0</v>
      </c>
      <c r="U69" s="568"/>
      <c r="V69" s="568"/>
      <c r="W69" s="568"/>
      <c r="X69" s="568"/>
      <c r="Y69" s="568"/>
      <c r="Z69" s="568"/>
      <c r="AA69" s="568"/>
      <c r="AB69" s="568"/>
      <c r="AC69" s="568"/>
      <c r="AD69" s="568"/>
      <c r="AE69" s="568"/>
      <c r="AF69" s="568"/>
    </row>
    <row r="70" spans="1:32" x14ac:dyDescent="0.4">
      <c r="A70" s="43"/>
      <c r="B70" s="43"/>
      <c r="C70" s="43"/>
      <c r="D70" s="55"/>
      <c r="E70" s="55"/>
      <c r="F70" s="55"/>
      <c r="G70" s="55"/>
      <c r="H70" s="55"/>
      <c r="I70" s="55"/>
      <c r="J70" s="56"/>
      <c r="K70" s="55"/>
      <c r="L70" s="55"/>
      <c r="M70" s="56"/>
      <c r="N70" s="56"/>
      <c r="O70" s="56"/>
      <c r="P70" s="56"/>
      <c r="Q70" s="56"/>
      <c r="R70" s="56"/>
      <c r="S70" s="56"/>
      <c r="T70" s="56"/>
      <c r="U70" s="56"/>
      <c r="V70" s="56"/>
      <c r="W70" s="56"/>
      <c r="X70" s="56"/>
      <c r="Y70" s="56"/>
      <c r="Z70" s="56"/>
      <c r="AA70" s="56"/>
      <c r="AB70" s="56"/>
      <c r="AC70" s="56"/>
      <c r="AD70" s="56"/>
      <c r="AE70" s="56"/>
      <c r="AF70" s="56"/>
    </row>
    <row r="71" spans="1:32" ht="24.95" customHeight="1" x14ac:dyDescent="0.4">
      <c r="A71" s="45">
        <v>10</v>
      </c>
      <c r="B71" s="44" t="s">
        <v>265</v>
      </c>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row>
    <row r="72" spans="1:32" x14ac:dyDescent="0.4">
      <c r="A72" s="44"/>
      <c r="B72" s="573">
        <f>_reasonForStuding</f>
        <v>0</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5"/>
    </row>
    <row r="73" spans="1:32" x14ac:dyDescent="0.4">
      <c r="A73" s="44"/>
      <c r="B73" s="576"/>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8"/>
    </row>
    <row r="74" spans="1:32" x14ac:dyDescent="0.4">
      <c r="A74" s="44"/>
      <c r="B74" s="576"/>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8"/>
    </row>
    <row r="75" spans="1:32" x14ac:dyDescent="0.4">
      <c r="A75" s="44"/>
      <c r="B75" s="576"/>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8"/>
    </row>
    <row r="76" spans="1:32" x14ac:dyDescent="0.4">
      <c r="A76" s="44"/>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8"/>
    </row>
    <row r="77" spans="1:32" x14ac:dyDescent="0.4">
      <c r="A77" s="44"/>
      <c r="B77" s="576"/>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8"/>
    </row>
    <row r="78" spans="1:32" x14ac:dyDescent="0.4">
      <c r="A78" s="44"/>
      <c r="B78" s="576"/>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8"/>
    </row>
    <row r="79" spans="1:32" x14ac:dyDescent="0.4">
      <c r="A79" s="44"/>
      <c r="B79" s="576"/>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8"/>
    </row>
    <row r="80" spans="1:32" x14ac:dyDescent="0.4">
      <c r="A80" s="44"/>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8"/>
    </row>
    <row r="81" spans="1:32" x14ac:dyDescent="0.4">
      <c r="A81" s="44"/>
      <c r="B81" s="579"/>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1"/>
    </row>
    <row r="82" spans="1:32" x14ac:dyDescent="0.4">
      <c r="A82" s="44"/>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row>
    <row r="83" spans="1:32" ht="24.95" customHeight="1" x14ac:dyDescent="0.4">
      <c r="A83" s="44">
        <v>11</v>
      </c>
      <c r="B83" s="44" t="s">
        <v>266</v>
      </c>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row>
    <row r="84" spans="1:32" x14ac:dyDescent="0.4">
      <c r="A84" s="44"/>
      <c r="C84" s="44" t="s">
        <v>300</v>
      </c>
      <c r="F84" s="67"/>
      <c r="G84" s="67"/>
      <c r="H84" s="67"/>
      <c r="I84" s="67"/>
      <c r="J84" s="67"/>
      <c r="K84" s="44"/>
      <c r="M84" s="14" t="str">
        <f>IF(N84&lt;&gt;0,"■","□")</f>
        <v>□</v>
      </c>
      <c r="N84" s="570">
        <f>EntrySheet!C64</f>
        <v>0</v>
      </c>
      <c r="O84" s="570"/>
      <c r="P84" s="570"/>
      <c r="Q84" s="570"/>
      <c r="R84" s="570"/>
      <c r="S84" s="570"/>
      <c r="T84" s="570"/>
      <c r="U84" s="570"/>
      <c r="V84" s="570"/>
      <c r="W84" s="570"/>
      <c r="X84" s="570"/>
      <c r="Y84" s="570"/>
      <c r="Z84" s="570"/>
      <c r="AA84" s="570"/>
      <c r="AB84" s="570"/>
      <c r="AC84" s="570"/>
      <c r="AD84" s="44"/>
      <c r="AE84" s="44"/>
      <c r="AF84" s="44"/>
    </row>
    <row r="85" spans="1:32" x14ac:dyDescent="0.4">
      <c r="A85" s="44"/>
      <c r="C85" s="44" t="s">
        <v>297</v>
      </c>
      <c r="E85" s="68"/>
      <c r="F85" s="67"/>
      <c r="G85" s="67"/>
      <c r="H85" s="67"/>
      <c r="I85" s="67"/>
      <c r="J85" s="67"/>
      <c r="K85" s="44"/>
      <c r="N85" s="569">
        <f>EntrySheet!C65</f>
        <v>0</v>
      </c>
      <c r="O85" s="569"/>
      <c r="P85" s="569"/>
      <c r="Q85" s="569"/>
      <c r="R85" s="569"/>
      <c r="S85" s="569"/>
      <c r="T85" s="569"/>
      <c r="U85" s="569"/>
      <c r="V85" s="569"/>
      <c r="W85" s="569"/>
      <c r="X85" s="569"/>
      <c r="Y85" s="569"/>
      <c r="Z85" s="569"/>
      <c r="AA85" s="569"/>
      <c r="AB85" s="569"/>
      <c r="AC85" s="569"/>
      <c r="AD85" s="44"/>
      <c r="AE85" s="44"/>
      <c r="AF85" s="44"/>
    </row>
    <row r="86" spans="1:32" x14ac:dyDescent="0.4">
      <c r="A86" s="44"/>
      <c r="C86" s="44" t="s">
        <v>301</v>
      </c>
      <c r="F86" s="67"/>
      <c r="G86" s="67"/>
      <c r="H86" s="67"/>
      <c r="I86" s="67"/>
      <c r="J86" s="67"/>
      <c r="K86" s="44"/>
      <c r="M86" s="14" t="str">
        <f t="shared" ref="M86:M89" si="0">IF(N86&lt;&gt;0,"■","□")</f>
        <v>□</v>
      </c>
      <c r="N86" s="569">
        <f>EntrySheet!C66</f>
        <v>0</v>
      </c>
      <c r="O86" s="569"/>
      <c r="P86" s="569"/>
      <c r="Q86" s="112"/>
      <c r="R86" s="112"/>
      <c r="S86" s="112"/>
      <c r="T86" s="112"/>
      <c r="U86" s="112"/>
      <c r="V86" s="112"/>
      <c r="W86" s="112"/>
      <c r="X86" s="112"/>
      <c r="Y86" s="112"/>
      <c r="Z86" s="112"/>
      <c r="AA86" s="112"/>
      <c r="AB86" s="112"/>
      <c r="AC86" s="112"/>
      <c r="AD86" s="44"/>
      <c r="AE86" s="44"/>
      <c r="AF86" s="44"/>
    </row>
    <row r="87" spans="1:32" x14ac:dyDescent="0.4">
      <c r="A87" s="44"/>
      <c r="C87" s="44" t="s">
        <v>298</v>
      </c>
      <c r="E87" s="68"/>
      <c r="F87" s="67"/>
      <c r="G87" s="67"/>
      <c r="H87" s="67"/>
      <c r="I87" s="67"/>
      <c r="J87" s="67"/>
      <c r="K87" s="44"/>
      <c r="N87" s="570">
        <f>EntrySheet!C67</f>
        <v>0</v>
      </c>
      <c r="O87" s="570"/>
      <c r="P87" s="570"/>
      <c r="Q87" s="570"/>
      <c r="R87" s="570"/>
      <c r="S87" s="570"/>
      <c r="T87" s="570"/>
      <c r="U87" s="570"/>
      <c r="V87" s="570"/>
      <c r="W87" s="570"/>
      <c r="X87" s="570"/>
      <c r="Y87" s="570"/>
      <c r="Z87" s="570"/>
      <c r="AA87" s="570"/>
      <c r="AB87" s="570"/>
      <c r="AC87" s="570"/>
      <c r="AD87" s="44"/>
      <c r="AE87" s="44"/>
      <c r="AF87" s="44"/>
    </row>
    <row r="88" spans="1:32" x14ac:dyDescent="0.4">
      <c r="A88" s="44"/>
      <c r="C88" s="44" t="s">
        <v>299</v>
      </c>
      <c r="F88" s="66"/>
      <c r="G88" s="66"/>
      <c r="H88" s="66"/>
      <c r="I88" s="66"/>
      <c r="J88" s="66"/>
      <c r="K88" s="44"/>
      <c r="M88" s="14" t="str">
        <f t="shared" si="0"/>
        <v>□</v>
      </c>
      <c r="N88" s="571">
        <f>EntrySheet!C68</f>
        <v>0</v>
      </c>
      <c r="O88" s="571"/>
      <c r="P88" s="571"/>
      <c r="Q88" s="571"/>
      <c r="R88" s="571"/>
      <c r="S88" s="571"/>
      <c r="T88" s="571"/>
      <c r="U88" s="571"/>
      <c r="V88" s="571"/>
      <c r="W88" s="571"/>
      <c r="X88" s="571"/>
      <c r="Y88" s="571"/>
      <c r="Z88" s="571"/>
      <c r="AA88" s="571"/>
      <c r="AB88" s="571"/>
      <c r="AC88" s="571"/>
      <c r="AD88" s="44"/>
      <c r="AE88" s="44"/>
      <c r="AF88" s="44"/>
    </row>
    <row r="89" spans="1:32" x14ac:dyDescent="0.4">
      <c r="A89" s="44"/>
      <c r="C89" s="69" t="s">
        <v>295</v>
      </c>
      <c r="E89" s="69"/>
      <c r="F89" s="66"/>
      <c r="G89" s="66"/>
      <c r="H89" s="66"/>
      <c r="I89" s="66"/>
      <c r="J89" s="66"/>
      <c r="K89" s="44"/>
      <c r="M89" s="14" t="str">
        <f t="shared" si="0"/>
        <v>□</v>
      </c>
      <c r="N89" s="572"/>
      <c r="O89" s="572"/>
      <c r="P89" s="572"/>
      <c r="Q89" s="572"/>
      <c r="R89" s="572"/>
      <c r="S89" s="572"/>
      <c r="T89" s="572"/>
      <c r="U89" s="572"/>
      <c r="V89" s="572"/>
      <c r="W89" s="572"/>
      <c r="X89" s="572"/>
      <c r="Y89" s="572"/>
      <c r="Z89" s="572"/>
      <c r="AA89" s="572"/>
      <c r="AB89" s="572"/>
      <c r="AC89" s="572"/>
      <c r="AD89" s="44"/>
      <c r="AE89" s="44"/>
      <c r="AF89" s="44"/>
    </row>
    <row r="90" spans="1:32" x14ac:dyDescent="0.25">
      <c r="A90" s="44"/>
      <c r="C90" s="69"/>
      <c r="E90" s="69"/>
      <c r="F90" s="66"/>
      <c r="G90" s="66"/>
      <c r="H90" s="66"/>
      <c r="I90" s="66"/>
      <c r="J90" s="66"/>
      <c r="K90" s="44"/>
      <c r="N90" s="70"/>
      <c r="O90" s="70"/>
      <c r="P90" s="70"/>
      <c r="Q90" s="70"/>
      <c r="R90" s="70"/>
      <c r="S90" s="70"/>
      <c r="T90" s="70"/>
      <c r="U90" s="70"/>
      <c r="V90" s="70"/>
      <c r="W90" s="70"/>
      <c r="X90" s="70"/>
      <c r="Y90" s="70"/>
      <c r="Z90" s="70"/>
      <c r="AA90" s="70"/>
      <c r="AB90" s="70"/>
      <c r="AC90" s="70"/>
      <c r="AD90" s="44"/>
      <c r="AE90" s="44"/>
      <c r="AF90" s="44"/>
    </row>
    <row r="91" spans="1:32" x14ac:dyDescent="0.4">
      <c r="A91" s="44"/>
      <c r="F91" s="66"/>
      <c r="G91" s="66"/>
      <c r="H91" s="66"/>
      <c r="I91" s="66"/>
      <c r="J91" s="66"/>
      <c r="K91" s="44"/>
      <c r="Q91" s="44"/>
      <c r="R91" s="44"/>
      <c r="S91" s="44"/>
      <c r="T91" s="44"/>
      <c r="U91" s="44"/>
      <c r="V91" s="44"/>
      <c r="W91" s="44"/>
      <c r="X91" s="44"/>
      <c r="Y91" s="44"/>
      <c r="Z91" s="44"/>
      <c r="AA91" s="44"/>
      <c r="AB91" s="44"/>
      <c r="AC91" s="44"/>
      <c r="AD91" s="44"/>
      <c r="AE91" s="44"/>
      <c r="AF91" s="44"/>
    </row>
    <row r="92" spans="1:32" x14ac:dyDescent="0.4">
      <c r="A92" s="562" t="str">
        <f>"以上のことはすべて事実であり、私　　"&amp;_name &amp; "　　が記入したものです。"</f>
        <v>以上のことはすべて事実であり、私　　  　　が記入したものです。</v>
      </c>
      <c r="B92" s="562"/>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row>
    <row r="93" spans="1:32" s="65" customFormat="1" ht="19.5" x14ac:dyDescent="0.4">
      <c r="A93" s="562" t="str">
        <f>"I,　" &amp; _name &amp; "　　 , hereby declare the above statement is true and correct."</f>
        <v>I,　  　　 , hereby declare the above statement is true and correct.</v>
      </c>
      <c r="B93" s="562"/>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row>
    <row r="94" spans="1:32" ht="27" customHeight="1" x14ac:dyDescent="0.25">
      <c r="F94" s="47"/>
      <c r="G94" s="47"/>
      <c r="H94" s="48" t="s">
        <v>71</v>
      </c>
      <c r="I94" s="47"/>
      <c r="J94" s="47"/>
      <c r="K94" s="47"/>
      <c r="L94" s="47"/>
      <c r="M94" s="545"/>
      <c r="N94" s="545"/>
      <c r="O94" s="545"/>
      <c r="P94" s="545"/>
      <c r="Q94" s="48" t="s">
        <v>67</v>
      </c>
      <c r="R94" s="545"/>
      <c r="S94" s="545"/>
      <c r="T94" s="545"/>
      <c r="U94" s="545"/>
      <c r="V94" s="48" t="s">
        <v>68</v>
      </c>
      <c r="W94" s="545"/>
      <c r="X94" s="545"/>
      <c r="Y94" s="545"/>
      <c r="Z94" s="545"/>
      <c r="AA94" s="48" t="s">
        <v>69</v>
      </c>
      <c r="AF94" s="47"/>
    </row>
    <row r="95" spans="1:32" x14ac:dyDescent="0.4">
      <c r="F95" s="47"/>
      <c r="G95" s="47"/>
      <c r="H95" s="51" t="s">
        <v>70</v>
      </c>
      <c r="I95" s="52"/>
      <c r="J95" s="52"/>
      <c r="K95" s="52"/>
      <c r="L95" s="52"/>
      <c r="M95" s="53"/>
      <c r="N95" s="53"/>
      <c r="O95" s="53"/>
      <c r="P95" s="53"/>
      <c r="Q95" s="53" t="s">
        <v>54</v>
      </c>
      <c r="R95" s="53"/>
      <c r="S95" s="53"/>
      <c r="T95" s="53"/>
      <c r="U95" s="53"/>
      <c r="V95" s="53" t="s">
        <v>55</v>
      </c>
      <c r="W95" s="53"/>
      <c r="X95" s="53"/>
      <c r="Y95" s="53"/>
      <c r="Z95" s="53"/>
      <c r="AA95" s="53" t="s">
        <v>56</v>
      </c>
      <c r="AF95" s="47"/>
    </row>
    <row r="96" spans="1:32" x14ac:dyDescent="0.25">
      <c r="F96" s="47"/>
      <c r="G96" s="47"/>
      <c r="H96" s="50" t="s">
        <v>404</v>
      </c>
      <c r="I96" s="47"/>
      <c r="J96" s="47"/>
      <c r="K96" s="47"/>
      <c r="L96" s="47"/>
      <c r="M96" s="555"/>
      <c r="N96" s="555"/>
      <c r="O96" s="555"/>
      <c r="P96" s="555"/>
      <c r="Q96" s="555"/>
      <c r="R96" s="555"/>
      <c r="S96" s="555"/>
      <c r="T96" s="555"/>
      <c r="U96" s="555"/>
      <c r="V96" s="555"/>
      <c r="W96" s="555"/>
      <c r="X96" s="555"/>
      <c r="Y96" s="555"/>
      <c r="Z96" s="555"/>
      <c r="AA96" s="555"/>
      <c r="AB96" s="555"/>
      <c r="AC96" s="555"/>
      <c r="AD96" s="555"/>
      <c r="AE96" s="555"/>
      <c r="AF96" s="47"/>
    </row>
    <row r="97" spans="1:32" ht="19.5" thickBot="1" x14ac:dyDescent="0.45">
      <c r="A97" s="6"/>
      <c r="B97" s="6"/>
      <c r="C97" s="6"/>
      <c r="D97" s="6"/>
      <c r="E97" s="6"/>
      <c r="F97" s="47"/>
      <c r="G97" s="47"/>
      <c r="H97" s="54" t="s">
        <v>403</v>
      </c>
      <c r="I97" s="49"/>
      <c r="J97" s="49"/>
      <c r="K97" s="49"/>
      <c r="L97" s="49"/>
      <c r="M97" s="556"/>
      <c r="N97" s="556"/>
      <c r="O97" s="556"/>
      <c r="P97" s="556"/>
      <c r="Q97" s="556"/>
      <c r="R97" s="556"/>
      <c r="S97" s="556"/>
      <c r="T97" s="556"/>
      <c r="U97" s="556"/>
      <c r="V97" s="556"/>
      <c r="W97" s="556"/>
      <c r="X97" s="556"/>
      <c r="Y97" s="556"/>
      <c r="Z97" s="556"/>
      <c r="AA97" s="556"/>
      <c r="AB97" s="556"/>
      <c r="AC97" s="556"/>
      <c r="AD97" s="556"/>
      <c r="AE97" s="556"/>
      <c r="AF97" s="47"/>
    </row>
    <row r="98" spans="1:32" ht="19.5" thickTop="1" x14ac:dyDescent="0.4"/>
  </sheetData>
  <sheetProtection sheet="1" objects="1" scenarios="1"/>
  <mergeCells count="209">
    <mergeCell ref="A2:AF2"/>
    <mergeCell ref="A3:A4"/>
    <mergeCell ref="B3:D3"/>
    <mergeCell ref="E3:J4"/>
    <mergeCell ref="K3:M3"/>
    <mergeCell ref="N3:AF4"/>
    <mergeCell ref="B4:D4"/>
    <mergeCell ref="K4:M4"/>
    <mergeCell ref="X37:AB37"/>
    <mergeCell ref="AC37:AD37"/>
    <mergeCell ref="T32:X32"/>
    <mergeCell ref="D32:L32"/>
    <mergeCell ref="D33:L33"/>
    <mergeCell ref="T33:X33"/>
    <mergeCell ref="N32:R32"/>
    <mergeCell ref="N33:R33"/>
    <mergeCell ref="Z32:AB32"/>
    <mergeCell ref="Z33:AB33"/>
    <mergeCell ref="A5:A6"/>
    <mergeCell ref="B5:D5"/>
    <mergeCell ref="N5:U6"/>
    <mergeCell ref="V5:W5"/>
    <mergeCell ref="X5:AF6"/>
    <mergeCell ref="B6:D6"/>
    <mergeCell ref="A22:C22"/>
    <mergeCell ref="AE22:AF22"/>
    <mergeCell ref="A19:C19"/>
    <mergeCell ref="K6:M6"/>
    <mergeCell ref="V6:W6"/>
    <mergeCell ref="E5:J6"/>
    <mergeCell ref="A14:C14"/>
    <mergeCell ref="AE14:AF14"/>
    <mergeCell ref="AC13:AF13"/>
    <mergeCell ref="X13:AA13"/>
    <mergeCell ref="K10:M10"/>
    <mergeCell ref="A13:C13"/>
    <mergeCell ref="A7:A8"/>
    <mergeCell ref="B7:D7"/>
    <mergeCell ref="E7:AF8"/>
    <mergeCell ref="B8:D8"/>
    <mergeCell ref="A9:A10"/>
    <mergeCell ref="B9:E9"/>
    <mergeCell ref="F9:J10"/>
    <mergeCell ref="K9:M9"/>
    <mergeCell ref="N9:AF10"/>
    <mergeCell ref="B10:E10"/>
    <mergeCell ref="D21:V21"/>
    <mergeCell ref="D22:V22"/>
    <mergeCell ref="D29:V29"/>
    <mergeCell ref="D30:V30"/>
    <mergeCell ref="D36:V36"/>
    <mergeCell ref="D37:V37"/>
    <mergeCell ref="D38:V38"/>
    <mergeCell ref="AD33:AF33"/>
    <mergeCell ref="A1:AF1"/>
    <mergeCell ref="X12:AF12"/>
    <mergeCell ref="X21:AA21"/>
    <mergeCell ref="AC21:AF21"/>
    <mergeCell ref="X23:AA23"/>
    <mergeCell ref="AC23:AF23"/>
    <mergeCell ref="W22:AB22"/>
    <mergeCell ref="X19:AA19"/>
    <mergeCell ref="AC19:AF19"/>
    <mergeCell ref="X15:AA15"/>
    <mergeCell ref="AC15:AF15"/>
    <mergeCell ref="X17:AA17"/>
    <mergeCell ref="AC17:AF17"/>
    <mergeCell ref="AC14:AD14"/>
    <mergeCell ref="A23:C23"/>
    <mergeCell ref="A24:C24"/>
    <mergeCell ref="AE24:AF24"/>
    <mergeCell ref="A21:C21"/>
    <mergeCell ref="X27:AA27"/>
    <mergeCell ref="AC27:AF27"/>
    <mergeCell ref="X29:AA29"/>
    <mergeCell ref="AC29:AF29"/>
    <mergeCell ref="AC28:AD28"/>
    <mergeCell ref="AE39:AF39"/>
    <mergeCell ref="AE37:AF37"/>
    <mergeCell ref="X36:AA36"/>
    <mergeCell ref="AE30:AF30"/>
    <mergeCell ref="AC36:AF36"/>
    <mergeCell ref="AE28:AF28"/>
    <mergeCell ref="X39:AB39"/>
    <mergeCell ref="AC39:AD39"/>
    <mergeCell ref="AD32:AF32"/>
    <mergeCell ref="Z31:AC31"/>
    <mergeCell ref="AD31:AF31"/>
    <mergeCell ref="D23:V23"/>
    <mergeCell ref="D24:V24"/>
    <mergeCell ref="A36:C37"/>
    <mergeCell ref="A38:C39"/>
    <mergeCell ref="D13:V13"/>
    <mergeCell ref="D14:V14"/>
    <mergeCell ref="D15:V15"/>
    <mergeCell ref="D16:V16"/>
    <mergeCell ref="D17:V17"/>
    <mergeCell ref="D18:V18"/>
    <mergeCell ref="D19:V19"/>
    <mergeCell ref="D20:V20"/>
    <mergeCell ref="A29:C30"/>
    <mergeCell ref="A27:C28"/>
    <mergeCell ref="A20:C20"/>
    <mergeCell ref="A17:C17"/>
    <mergeCell ref="A18:C18"/>
    <mergeCell ref="A15:C15"/>
    <mergeCell ref="A16:C16"/>
    <mergeCell ref="D39:V39"/>
    <mergeCell ref="D27:V27"/>
    <mergeCell ref="D28:V28"/>
    <mergeCell ref="A31:C33"/>
    <mergeCell ref="T31:Y31"/>
    <mergeCell ref="N31:S31"/>
    <mergeCell ref="D31:L31"/>
    <mergeCell ref="X38:AA38"/>
    <mergeCell ref="AC38:AF38"/>
    <mergeCell ref="D35:V35"/>
    <mergeCell ref="X35:AF35"/>
    <mergeCell ref="A43:C43"/>
    <mergeCell ref="A44:C44"/>
    <mergeCell ref="A45:C45"/>
    <mergeCell ref="A58:C61"/>
    <mergeCell ref="A66:C69"/>
    <mergeCell ref="A46:C46"/>
    <mergeCell ref="A47:C47"/>
    <mergeCell ref="T45:AF45"/>
    <mergeCell ref="T41:AF41"/>
    <mergeCell ref="T43:AF43"/>
    <mergeCell ref="D44:G44"/>
    <mergeCell ref="I44:L44"/>
    <mergeCell ref="N44:R44"/>
    <mergeCell ref="T44:AF44"/>
    <mergeCell ref="D43:G43"/>
    <mergeCell ref="I43:L43"/>
    <mergeCell ref="D41:L41"/>
    <mergeCell ref="N41:R41"/>
    <mergeCell ref="N42:R42"/>
    <mergeCell ref="N43:R43"/>
    <mergeCell ref="D42:L42"/>
    <mergeCell ref="T42:AF42"/>
    <mergeCell ref="D45:G45"/>
    <mergeCell ref="I45:L45"/>
    <mergeCell ref="N45:R45"/>
    <mergeCell ref="N46:R46"/>
    <mergeCell ref="T46:AF46"/>
    <mergeCell ref="D55:O55"/>
    <mergeCell ref="Q55:AF55"/>
    <mergeCell ref="D57:H57"/>
    <mergeCell ref="J57:R57"/>
    <mergeCell ref="T57:AF57"/>
    <mergeCell ref="D59:O59"/>
    <mergeCell ref="Q59:AF59"/>
    <mergeCell ref="D61:H61"/>
    <mergeCell ref="J61:R61"/>
    <mergeCell ref="T61:AF61"/>
    <mergeCell ref="D46:G46"/>
    <mergeCell ref="I46:L46"/>
    <mergeCell ref="I47:L47"/>
    <mergeCell ref="N47:R47"/>
    <mergeCell ref="T47:AF47"/>
    <mergeCell ref="D51:O51"/>
    <mergeCell ref="Q51:AF51"/>
    <mergeCell ref="D53:H53"/>
    <mergeCell ref="J53:R53"/>
    <mergeCell ref="T53:AF53"/>
    <mergeCell ref="A48:AF48"/>
    <mergeCell ref="D47:G47"/>
    <mergeCell ref="A62:C65"/>
    <mergeCell ref="A92:AF92"/>
    <mergeCell ref="D63:O63"/>
    <mergeCell ref="Q63:AF63"/>
    <mergeCell ref="D65:H65"/>
    <mergeCell ref="J65:R65"/>
    <mergeCell ref="T65:AF65"/>
    <mergeCell ref="D67:O67"/>
    <mergeCell ref="Q67:AF67"/>
    <mergeCell ref="D69:H69"/>
    <mergeCell ref="J69:R69"/>
    <mergeCell ref="T69:AF69"/>
    <mergeCell ref="N86:P86"/>
    <mergeCell ref="N84:AC84"/>
    <mergeCell ref="N85:AC85"/>
    <mergeCell ref="N87:AC87"/>
    <mergeCell ref="N88:AC89"/>
    <mergeCell ref="B72:AF81"/>
    <mergeCell ref="R94:U94"/>
    <mergeCell ref="M94:P94"/>
    <mergeCell ref="W94:Z94"/>
    <mergeCell ref="M96:AE97"/>
    <mergeCell ref="W20:AB20"/>
    <mergeCell ref="W18:AB18"/>
    <mergeCell ref="W16:AB16"/>
    <mergeCell ref="W14:AB14"/>
    <mergeCell ref="AC30:AD30"/>
    <mergeCell ref="W24:AB24"/>
    <mergeCell ref="X30:AB30"/>
    <mergeCell ref="X28:AB28"/>
    <mergeCell ref="AC16:AD16"/>
    <mergeCell ref="AC18:AD18"/>
    <mergeCell ref="AC20:AD20"/>
    <mergeCell ref="AC22:AD22"/>
    <mergeCell ref="AC24:AD24"/>
    <mergeCell ref="X26:AF26"/>
    <mergeCell ref="AE20:AF20"/>
    <mergeCell ref="AE18:AF18"/>
    <mergeCell ref="AE16:AF16"/>
    <mergeCell ref="A93:AF93"/>
    <mergeCell ref="A50:C53"/>
    <mergeCell ref="A54:C57"/>
  </mergeCells>
  <phoneticPr fontId="2"/>
  <conditionalFormatting sqref="B3:AF10">
    <cfRule type="expression" dxfId="19" priority="7">
      <formula>B3=0</formula>
    </cfRule>
  </conditionalFormatting>
  <conditionalFormatting sqref="D13:AF24">
    <cfRule type="expression" dxfId="18" priority="6">
      <formula>D13=0</formula>
    </cfRule>
  </conditionalFormatting>
  <conditionalFormatting sqref="D27:AF47">
    <cfRule type="expression" dxfId="17" priority="5">
      <formula>D27=0</formula>
    </cfRule>
  </conditionalFormatting>
  <conditionalFormatting sqref="A50:AF69">
    <cfRule type="expression" dxfId="16" priority="4">
      <formula>A50=0</formula>
    </cfRule>
  </conditionalFormatting>
  <conditionalFormatting sqref="N84:AC89">
    <cfRule type="expression" dxfId="15" priority="2">
      <formula>N84=0</formula>
    </cfRule>
  </conditionalFormatting>
  <conditionalFormatting sqref="B72:AF81">
    <cfRule type="expression" dxfId="14" priority="1">
      <formula>B72=0</formula>
    </cfRule>
  </conditionalFormatting>
  <pageMargins left="0.51181102362204722" right="0.31496062992125984" top="0.35433070866141736" bottom="0.35433070866141736" header="0.31496062992125984" footer="0.31496062992125984"/>
  <pageSetup paperSize="9" scale="82" orientation="portrait" r:id="rId1"/>
  <rowBreaks count="1" manualBreakCount="1">
    <brk id="47" max="31" man="1"/>
  </rowBreaks>
  <ignoredErrors>
    <ignoredError sqref="N5 B7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M27"/>
  <sheetViews>
    <sheetView showGridLines="0" tabSelected="1" view="pageBreakPreview" topLeftCell="A7" zoomScaleNormal="100" zoomScaleSheetLayoutView="100" workbookViewId="0">
      <selection activeCell="C12" sqref="C12:AI24"/>
    </sheetView>
    <sheetView showGridLines="0" workbookViewId="1">
      <selection activeCell="C12" sqref="C12:AI24"/>
    </sheetView>
  </sheetViews>
  <sheetFormatPr defaultColWidth="2.375" defaultRowHeight="14.25" x14ac:dyDescent="0.4"/>
  <cols>
    <col min="1" max="2" width="2.25" style="76" customWidth="1"/>
    <col min="3" max="35" width="2.25" style="49" customWidth="1"/>
    <col min="36" max="36" width="3.25" style="49" customWidth="1"/>
    <col min="37" max="37" width="1.125" style="49" customWidth="1"/>
    <col min="38" max="38" width="1.875" style="49" customWidth="1"/>
    <col min="39" max="39" width="2.75" style="49" customWidth="1"/>
    <col min="40" max="40" width="2.375" style="49" customWidth="1"/>
    <col min="41" max="16384" width="2.375" style="49"/>
  </cols>
  <sheetData>
    <row r="1" spans="1:39" ht="24" x14ac:dyDescent="0.4">
      <c r="A1" s="647" t="s">
        <v>66</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row>
    <row r="3" spans="1:39" ht="16.5" x14ac:dyDescent="0.25">
      <c r="A3" s="646" t="s">
        <v>383</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72"/>
      <c r="AK3" s="72"/>
      <c r="AL3" s="73"/>
      <c r="AM3" s="73"/>
    </row>
    <row r="4" spans="1:39" ht="16.5" x14ac:dyDescent="0.25">
      <c r="A4" s="646" t="s">
        <v>384</v>
      </c>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72"/>
      <c r="AK4" s="72"/>
      <c r="AL4" s="73"/>
      <c r="AM4" s="73"/>
    </row>
    <row r="5" spans="1:39" s="95" customFormat="1" ht="16.5" x14ac:dyDescent="0.25">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80"/>
      <c r="AK5" s="80"/>
      <c r="AL5" s="79"/>
      <c r="AM5" s="79"/>
    </row>
    <row r="6" spans="1:39" s="95" customFormat="1" ht="18" customHeight="1" x14ac:dyDescent="0.35">
      <c r="A6" s="71"/>
      <c r="B6" s="71"/>
      <c r="C6" s="621" t="s">
        <v>230</v>
      </c>
      <c r="D6" s="621"/>
      <c r="E6" s="621"/>
      <c r="F6" s="625">
        <f>_nationality</f>
        <v>0</v>
      </c>
      <c r="G6" s="625"/>
      <c r="H6" s="625"/>
      <c r="I6" s="625"/>
      <c r="J6" s="625"/>
      <c r="K6" s="625"/>
      <c r="L6" s="621" t="s">
        <v>231</v>
      </c>
      <c r="M6" s="621"/>
      <c r="N6" s="621"/>
      <c r="O6" s="627" t="str">
        <f xml:space="preserve">  _givenName&amp; "  " &amp; _familyName</f>
        <v xml:space="preserve">  </v>
      </c>
      <c r="P6" s="627"/>
      <c r="Q6" s="627"/>
      <c r="R6" s="627"/>
      <c r="S6" s="627"/>
      <c r="T6" s="627"/>
      <c r="U6" s="627"/>
      <c r="V6" s="627"/>
      <c r="W6" s="627"/>
      <c r="X6" s="627"/>
      <c r="Y6" s="627"/>
      <c r="Z6" s="627"/>
      <c r="AA6" s="627"/>
      <c r="AB6" s="627"/>
      <c r="AC6" s="627"/>
      <c r="AD6" s="627"/>
      <c r="AE6" s="627"/>
      <c r="AF6" s="627"/>
      <c r="AG6" s="627"/>
      <c r="AI6" s="71"/>
      <c r="AJ6" s="80"/>
      <c r="AK6" s="80"/>
      <c r="AL6" s="79"/>
      <c r="AM6" s="79"/>
    </row>
    <row r="7" spans="1:39" s="95" customFormat="1" ht="16.5" customHeight="1" x14ac:dyDescent="0.25">
      <c r="A7" s="71"/>
      <c r="B7" s="71"/>
      <c r="C7" s="609" t="s">
        <v>105</v>
      </c>
      <c r="D7" s="609"/>
      <c r="E7" s="609"/>
      <c r="F7" s="626"/>
      <c r="G7" s="626"/>
      <c r="H7" s="626"/>
      <c r="I7" s="626"/>
      <c r="J7" s="626"/>
      <c r="K7" s="626"/>
      <c r="L7" s="609" t="s">
        <v>232</v>
      </c>
      <c r="M7" s="609"/>
      <c r="N7" s="609"/>
      <c r="O7" s="628"/>
      <c r="P7" s="628"/>
      <c r="Q7" s="628"/>
      <c r="R7" s="628"/>
      <c r="S7" s="628"/>
      <c r="T7" s="628"/>
      <c r="U7" s="628"/>
      <c r="V7" s="628"/>
      <c r="W7" s="628"/>
      <c r="X7" s="628"/>
      <c r="Y7" s="628"/>
      <c r="Z7" s="628"/>
      <c r="AA7" s="628"/>
      <c r="AB7" s="628"/>
      <c r="AC7" s="628"/>
      <c r="AD7" s="628"/>
      <c r="AE7" s="628"/>
      <c r="AF7" s="628"/>
      <c r="AG7" s="628"/>
      <c r="AI7" s="71"/>
      <c r="AJ7" s="80"/>
      <c r="AK7" s="80"/>
      <c r="AL7" s="79"/>
      <c r="AM7" s="79"/>
    </row>
    <row r="8" spans="1:39" s="95" customFormat="1" ht="18" customHeight="1" x14ac:dyDescent="0.35">
      <c r="A8" s="71"/>
      <c r="B8" s="71"/>
      <c r="C8" s="615" t="s">
        <v>233</v>
      </c>
      <c r="D8" s="615"/>
      <c r="E8" s="615"/>
      <c r="F8" s="610">
        <f>_dateOfBirth</f>
        <v>0</v>
      </c>
      <c r="G8" s="610"/>
      <c r="H8" s="610"/>
      <c r="I8" s="610"/>
      <c r="J8" s="610"/>
      <c r="K8" s="610"/>
      <c r="M8" s="632" t="s">
        <v>237</v>
      </c>
      <c r="N8" s="632"/>
      <c r="O8" s="633">
        <f>_sex</f>
        <v>0</v>
      </c>
      <c r="P8" s="633"/>
      <c r="Q8" s="633"/>
      <c r="R8" s="633"/>
      <c r="S8" s="633"/>
      <c r="T8" s="633"/>
      <c r="U8" s="633"/>
      <c r="V8" s="633"/>
      <c r="W8" s="633"/>
    </row>
    <row r="9" spans="1:39" s="95" customFormat="1" ht="16.5" customHeight="1" x14ac:dyDescent="0.25">
      <c r="A9" s="71"/>
      <c r="B9" s="71"/>
      <c r="C9" s="609" t="s">
        <v>234</v>
      </c>
      <c r="D9" s="609"/>
      <c r="E9" s="609"/>
      <c r="F9" s="611"/>
      <c r="G9" s="611"/>
      <c r="H9" s="611"/>
      <c r="I9" s="611"/>
      <c r="J9" s="611"/>
      <c r="K9" s="611"/>
      <c r="M9" s="609" t="s">
        <v>132</v>
      </c>
      <c r="N9" s="609"/>
      <c r="O9" s="626"/>
      <c r="P9" s="626"/>
      <c r="Q9" s="626"/>
      <c r="R9" s="626"/>
      <c r="S9" s="626"/>
      <c r="T9" s="626"/>
      <c r="U9" s="626"/>
      <c r="V9" s="626"/>
      <c r="W9" s="626"/>
    </row>
    <row r="10" spans="1:39" s="95" customFormat="1" ht="16.5" x14ac:dyDescent="0.25">
      <c r="A10" s="71"/>
      <c r="B10" s="71"/>
      <c r="C10" s="71"/>
      <c r="D10" s="71"/>
      <c r="E10" s="71"/>
      <c r="F10" s="71"/>
      <c r="G10" s="71"/>
      <c r="H10" s="71"/>
      <c r="I10" s="71"/>
      <c r="J10" s="71"/>
      <c r="K10" s="71"/>
      <c r="L10" s="71"/>
      <c r="M10" s="71"/>
      <c r="N10" s="71"/>
      <c r="O10" s="71"/>
      <c r="P10" s="71"/>
      <c r="Q10" s="71"/>
      <c r="R10" s="71"/>
      <c r="S10" s="71"/>
      <c r="T10" s="71"/>
      <c r="U10" s="71"/>
      <c r="V10" s="71"/>
      <c r="W10" s="71"/>
      <c r="X10" s="71"/>
      <c r="Y10" s="80"/>
      <c r="Z10" s="80"/>
      <c r="AA10" s="79"/>
      <c r="AB10" s="79"/>
    </row>
    <row r="11" spans="1:39" ht="24.75" customHeight="1" x14ac:dyDescent="0.4">
      <c r="A11" s="81" t="s">
        <v>302</v>
      </c>
      <c r="B11" s="77" t="s">
        <v>303</v>
      </c>
      <c r="C11" s="74"/>
      <c r="D11" s="78"/>
      <c r="E11" s="78"/>
      <c r="F11" s="78"/>
      <c r="G11" s="74"/>
      <c r="H11" s="74"/>
      <c r="I11" s="74"/>
      <c r="J11" s="74"/>
      <c r="K11" s="74"/>
      <c r="L11" s="74"/>
      <c r="M11" s="74"/>
      <c r="N11" s="74"/>
      <c r="O11" s="74"/>
      <c r="P11" s="74"/>
      <c r="Q11" s="74"/>
      <c r="R11" s="74"/>
      <c r="S11" s="74"/>
      <c r="T11" s="74"/>
      <c r="U11" s="74"/>
      <c r="V11" s="74"/>
      <c r="W11" s="74"/>
      <c r="X11" s="74"/>
      <c r="Y11" s="74"/>
      <c r="Z11" s="74"/>
      <c r="AA11" s="77"/>
      <c r="AB11" s="77"/>
      <c r="AC11" s="77"/>
      <c r="AD11" s="77"/>
      <c r="AE11" s="77"/>
      <c r="AF11" s="77"/>
      <c r="AG11" s="77"/>
      <c r="AH11" s="77"/>
      <c r="AI11" s="77"/>
    </row>
    <row r="12" spans="1:39" ht="30" customHeight="1" x14ac:dyDescent="0.25">
      <c r="A12" s="73"/>
      <c r="B12" s="73"/>
      <c r="C12" s="637">
        <f>_留学理由</f>
        <v>0</v>
      </c>
      <c r="D12" s="638"/>
      <c r="E12" s="638"/>
      <c r="F12" s="638"/>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8"/>
      <c r="AE12" s="638"/>
      <c r="AF12" s="638"/>
      <c r="AG12" s="638"/>
      <c r="AH12" s="638"/>
      <c r="AI12" s="639"/>
      <c r="AJ12" s="72"/>
      <c r="AK12" s="72"/>
      <c r="AL12" s="73"/>
      <c r="AM12" s="73"/>
    </row>
    <row r="13" spans="1:39" ht="30" customHeight="1" x14ac:dyDescent="0.25">
      <c r="A13" s="73"/>
      <c r="B13" s="73"/>
      <c r="C13" s="640"/>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2"/>
      <c r="AJ13" s="72"/>
      <c r="AK13" s="72"/>
      <c r="AL13" s="73"/>
      <c r="AM13" s="73"/>
    </row>
    <row r="14" spans="1:39" ht="30" customHeight="1" x14ac:dyDescent="0.25">
      <c r="A14" s="73"/>
      <c r="B14" s="73"/>
      <c r="C14" s="640"/>
      <c r="D14" s="641"/>
      <c r="E14" s="641"/>
      <c r="F14" s="641"/>
      <c r="G14" s="641"/>
      <c r="H14" s="641"/>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2"/>
      <c r="AJ14" s="72"/>
      <c r="AK14" s="72"/>
      <c r="AL14" s="73"/>
      <c r="AM14" s="73"/>
    </row>
    <row r="15" spans="1:39" ht="30" customHeight="1" x14ac:dyDescent="0.25">
      <c r="A15" s="73"/>
      <c r="B15" s="73"/>
      <c r="C15" s="640"/>
      <c r="D15" s="641"/>
      <c r="E15" s="641"/>
      <c r="F15" s="641"/>
      <c r="G15" s="641"/>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642"/>
      <c r="AJ15" s="72"/>
      <c r="AK15" s="72"/>
      <c r="AL15" s="73"/>
      <c r="AM15" s="73"/>
    </row>
    <row r="16" spans="1:39" ht="30" customHeight="1" x14ac:dyDescent="0.25">
      <c r="A16" s="73"/>
      <c r="B16" s="73"/>
      <c r="C16" s="640"/>
      <c r="D16" s="641"/>
      <c r="E16" s="641"/>
      <c r="F16" s="641"/>
      <c r="G16" s="641"/>
      <c r="H16" s="641"/>
      <c r="I16" s="641"/>
      <c r="J16" s="641"/>
      <c r="K16" s="641"/>
      <c r="L16" s="641"/>
      <c r="M16" s="641"/>
      <c r="N16" s="641"/>
      <c r="O16" s="641"/>
      <c r="P16" s="641"/>
      <c r="Q16" s="641"/>
      <c r="R16" s="641"/>
      <c r="S16" s="641"/>
      <c r="T16" s="641"/>
      <c r="U16" s="641"/>
      <c r="V16" s="641"/>
      <c r="W16" s="641"/>
      <c r="X16" s="641"/>
      <c r="Y16" s="641"/>
      <c r="Z16" s="641"/>
      <c r="AA16" s="641"/>
      <c r="AB16" s="641"/>
      <c r="AC16" s="641"/>
      <c r="AD16" s="641"/>
      <c r="AE16" s="641"/>
      <c r="AF16" s="641"/>
      <c r="AG16" s="641"/>
      <c r="AH16" s="641"/>
      <c r="AI16" s="642"/>
      <c r="AJ16" s="72"/>
      <c r="AK16" s="72"/>
      <c r="AL16" s="73"/>
      <c r="AM16" s="73"/>
    </row>
    <row r="17" spans="1:39" ht="30" customHeight="1" x14ac:dyDescent="0.25">
      <c r="A17" s="73"/>
      <c r="B17" s="73"/>
      <c r="C17" s="640"/>
      <c r="D17" s="641"/>
      <c r="E17" s="641"/>
      <c r="F17" s="641"/>
      <c r="G17" s="641"/>
      <c r="H17" s="641"/>
      <c r="I17" s="641"/>
      <c r="J17" s="641"/>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2"/>
      <c r="AJ17" s="72"/>
      <c r="AK17" s="72"/>
      <c r="AL17" s="73"/>
      <c r="AM17" s="73"/>
    </row>
    <row r="18" spans="1:39" ht="30" customHeight="1" x14ac:dyDescent="0.25">
      <c r="A18" s="73"/>
      <c r="B18" s="73"/>
      <c r="C18" s="640"/>
      <c r="D18" s="641"/>
      <c r="E18" s="641"/>
      <c r="F18" s="641"/>
      <c r="G18" s="641"/>
      <c r="H18" s="641"/>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1"/>
      <c r="AF18" s="641"/>
      <c r="AG18" s="641"/>
      <c r="AH18" s="641"/>
      <c r="AI18" s="642"/>
      <c r="AJ18" s="72"/>
      <c r="AK18" s="72"/>
      <c r="AL18" s="73"/>
      <c r="AM18" s="73"/>
    </row>
    <row r="19" spans="1:39" ht="30" customHeight="1" x14ac:dyDescent="0.25">
      <c r="A19" s="73"/>
      <c r="B19" s="73"/>
      <c r="C19" s="640"/>
      <c r="D19" s="641"/>
      <c r="E19" s="641"/>
      <c r="F19" s="641"/>
      <c r="G19" s="641"/>
      <c r="H19" s="641"/>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2"/>
      <c r="AJ19" s="72"/>
      <c r="AK19" s="72"/>
      <c r="AL19" s="73"/>
      <c r="AM19" s="73"/>
    </row>
    <row r="20" spans="1:39" ht="30" customHeight="1" x14ac:dyDescent="0.25">
      <c r="A20" s="73"/>
      <c r="B20" s="73"/>
      <c r="C20" s="640"/>
      <c r="D20" s="641"/>
      <c r="E20" s="641"/>
      <c r="F20" s="641"/>
      <c r="G20" s="641"/>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2"/>
      <c r="AJ20" s="72"/>
      <c r="AK20" s="72"/>
      <c r="AL20" s="73"/>
      <c r="AM20" s="73"/>
    </row>
    <row r="21" spans="1:39" ht="30" customHeight="1" x14ac:dyDescent="0.25">
      <c r="A21" s="73"/>
      <c r="B21" s="73"/>
      <c r="C21" s="640"/>
      <c r="D21" s="641"/>
      <c r="E21" s="641"/>
      <c r="F21" s="641"/>
      <c r="G21" s="641"/>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2"/>
      <c r="AJ21" s="72"/>
      <c r="AK21" s="72"/>
      <c r="AL21" s="73"/>
      <c r="AM21" s="73"/>
    </row>
    <row r="22" spans="1:39" ht="30" customHeight="1" x14ac:dyDescent="0.25">
      <c r="A22" s="73"/>
      <c r="B22" s="73"/>
      <c r="C22" s="640"/>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2"/>
      <c r="AJ22" s="72"/>
      <c r="AK22" s="72"/>
      <c r="AL22" s="73"/>
      <c r="AM22" s="73"/>
    </row>
    <row r="23" spans="1:39" ht="30" customHeight="1" x14ac:dyDescent="0.25">
      <c r="A23" s="73"/>
      <c r="B23" s="73"/>
      <c r="C23" s="640"/>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2"/>
      <c r="AJ23" s="72"/>
      <c r="AK23" s="72"/>
      <c r="AL23" s="73"/>
      <c r="AM23" s="73"/>
    </row>
    <row r="24" spans="1:39" ht="30" customHeight="1" x14ac:dyDescent="0.25">
      <c r="A24" s="73"/>
      <c r="B24" s="73"/>
      <c r="C24" s="643"/>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4"/>
      <c r="AH24" s="644"/>
      <c r="AI24" s="645"/>
      <c r="AJ24" s="72"/>
      <c r="AK24" s="72"/>
      <c r="AL24" s="73"/>
      <c r="AM24" s="73"/>
    </row>
    <row r="25" spans="1:39" ht="30" customHeight="1" x14ac:dyDescent="0.25">
      <c r="A25" s="73"/>
      <c r="B25" s="73"/>
      <c r="C25" s="635"/>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72"/>
      <c r="AK25" s="72"/>
      <c r="AL25" s="73"/>
      <c r="AM25" s="73"/>
    </row>
    <row r="26" spans="1:39" ht="30" customHeight="1" x14ac:dyDescent="0.25">
      <c r="A26" s="134"/>
      <c r="B26" s="134"/>
      <c r="C26" s="140" t="s">
        <v>116</v>
      </c>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72"/>
      <c r="AK26" s="72"/>
      <c r="AL26" s="73"/>
      <c r="AM26" s="73"/>
    </row>
    <row r="27" spans="1:39" ht="55.5" customHeight="1" x14ac:dyDescent="0.25">
      <c r="A27" s="134"/>
      <c r="B27" s="134"/>
      <c r="C27" s="139"/>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4"/>
      <c r="AI27" s="634"/>
      <c r="AJ27" s="82"/>
      <c r="AK27" s="82"/>
      <c r="AL27" s="73"/>
      <c r="AM27" s="73"/>
    </row>
  </sheetData>
  <sheetProtection sheet="1" objects="1" scenarios="1"/>
  <mergeCells count="18">
    <mergeCell ref="M8:N8"/>
    <mergeCell ref="A1:AI1"/>
    <mergeCell ref="D27:AI27"/>
    <mergeCell ref="C25:AI25"/>
    <mergeCell ref="C12:AI24"/>
    <mergeCell ref="A3:AI3"/>
    <mergeCell ref="A4:AI4"/>
    <mergeCell ref="C6:E6"/>
    <mergeCell ref="F6:K7"/>
    <mergeCell ref="L6:N6"/>
    <mergeCell ref="O6:AG7"/>
    <mergeCell ref="C7:E7"/>
    <mergeCell ref="L7:N7"/>
    <mergeCell ref="O8:W9"/>
    <mergeCell ref="C9:E9"/>
    <mergeCell ref="M9:N9"/>
    <mergeCell ref="C8:E8"/>
    <mergeCell ref="F8:K9"/>
  </mergeCells>
  <phoneticPr fontId="1"/>
  <conditionalFormatting sqref="C12:AI24">
    <cfRule type="expression" dxfId="13" priority="1">
      <formula>$C$12=0</formula>
    </cfRule>
    <cfRule type="expression" dxfId="12" priority="3">
      <formula>ISBLANK($C$12)</formula>
    </cfRule>
  </conditionalFormatting>
  <conditionalFormatting sqref="F6:AG9">
    <cfRule type="expression" dxfId="11" priority="2">
      <formula>F6=0</formula>
    </cfRule>
  </conditionalFormatting>
  <pageMargins left="0.7" right="0.7" top="0.75" bottom="0.75" header="0.3" footer="0.3"/>
  <pageSetup paperSize="9" orientation="portrait" r:id="rId1"/>
  <headerFooter>
    <oddFooter xml:space="preserve">&amp;C&amp;"ＭＳ 明朝,標準"
&amp;R&amp;"MS Mincho,斜体"&amp;10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BS39"/>
  <sheetViews>
    <sheetView showGridLines="0" view="pageBreakPreview" zoomScaleNormal="100" zoomScaleSheetLayoutView="100" workbookViewId="0">
      <selection activeCell="B28" sqref="B28:AO28"/>
    </sheetView>
    <sheetView showGridLines="0" workbookViewId="1">
      <selection activeCell="D30" sqref="D30:Y30"/>
    </sheetView>
  </sheetViews>
  <sheetFormatPr defaultColWidth="9" defaultRowHeight="15.75" x14ac:dyDescent="0.4"/>
  <cols>
    <col min="1" max="13" width="2.5" style="47" customWidth="1"/>
    <col min="14" max="14" width="2.375" style="47" customWidth="1"/>
    <col min="15" max="42" width="2.5" style="47" customWidth="1"/>
    <col min="43" max="16384" width="9" style="47"/>
  </cols>
  <sheetData>
    <row r="1" spans="1:70" ht="33" x14ac:dyDescent="0.4">
      <c r="A1" s="504" t="s">
        <v>107</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4"/>
      <c r="AO1" s="504"/>
      <c r="AP1" s="504"/>
    </row>
    <row r="2" spans="1:70" s="77" customFormat="1" ht="21" x14ac:dyDescent="0.4">
      <c r="A2" s="699" t="s">
        <v>311</v>
      </c>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c r="AH2" s="699"/>
      <c r="AI2" s="699"/>
      <c r="AJ2" s="699"/>
      <c r="AK2" s="699"/>
      <c r="AL2" s="661"/>
      <c r="AM2" s="661"/>
      <c r="AN2" s="661"/>
      <c r="AO2" s="661"/>
      <c r="AP2" s="661"/>
    </row>
    <row r="3" spans="1:70" s="77" customFormat="1" ht="23.25" customHeight="1" x14ac:dyDescent="0.4">
      <c r="A3" s="84"/>
      <c r="B3" s="700" t="s">
        <v>117</v>
      </c>
      <c r="C3" s="700"/>
      <c r="D3" s="700"/>
      <c r="E3" s="700"/>
      <c r="F3" s="700"/>
      <c r="G3" s="700"/>
      <c r="H3" s="700"/>
      <c r="I3" s="700"/>
      <c r="J3" s="700"/>
      <c r="K3" s="700"/>
      <c r="L3" s="700"/>
      <c r="M3" s="84"/>
      <c r="N3" s="84"/>
      <c r="O3" s="84"/>
      <c r="P3" s="84"/>
      <c r="Q3" s="84"/>
      <c r="R3" s="84"/>
      <c r="S3" s="84"/>
      <c r="T3" s="84"/>
      <c r="AA3" s="84"/>
      <c r="AB3" s="84"/>
      <c r="AC3" s="84"/>
      <c r="AD3" s="84"/>
      <c r="AE3" s="84"/>
      <c r="AF3" s="84"/>
      <c r="AG3" s="84"/>
      <c r="AH3" s="84"/>
      <c r="AI3" s="84"/>
      <c r="AJ3" s="84"/>
      <c r="AK3" s="84"/>
    </row>
    <row r="4" spans="1:70" s="77" customFormat="1" ht="16.5" x14ac:dyDescent="0.4">
      <c r="A4" s="84"/>
      <c r="B4" s="701" t="s">
        <v>80</v>
      </c>
      <c r="C4" s="701"/>
      <c r="D4" s="701"/>
      <c r="E4" s="701"/>
      <c r="F4" s="701"/>
      <c r="G4" s="701"/>
      <c r="H4" s="701"/>
      <c r="I4" s="701"/>
      <c r="J4" s="701"/>
      <c r="K4" s="701"/>
      <c r="L4" s="701"/>
      <c r="M4" s="84"/>
      <c r="N4" s="84"/>
      <c r="O4" s="84"/>
      <c r="P4" s="84"/>
      <c r="Q4" s="84"/>
      <c r="R4" s="84"/>
      <c r="S4" s="84"/>
      <c r="T4" s="84"/>
      <c r="AA4" s="84"/>
      <c r="AB4" s="84"/>
      <c r="AC4" s="84"/>
      <c r="AD4" s="84"/>
      <c r="AE4" s="84"/>
      <c r="AF4" s="84"/>
      <c r="AG4" s="84"/>
      <c r="AH4" s="84"/>
      <c r="AI4" s="84"/>
      <c r="AJ4" s="84"/>
      <c r="AK4" s="84"/>
    </row>
    <row r="5" spans="1:70" s="77" customFormat="1" ht="16.5" x14ac:dyDescent="0.4">
      <c r="D5" s="680" t="s">
        <v>230</v>
      </c>
      <c r="E5" s="680"/>
      <c r="F5" s="680"/>
      <c r="H5" s="684">
        <f>_nationality</f>
        <v>0</v>
      </c>
      <c r="I5" s="684"/>
      <c r="J5" s="684"/>
      <c r="K5" s="684"/>
      <c r="L5" s="684"/>
      <c r="M5" s="684"/>
      <c r="N5" s="684"/>
      <c r="O5" s="684"/>
      <c r="Q5" s="680" t="s">
        <v>231</v>
      </c>
      <c r="R5" s="680"/>
      <c r="S5" s="680"/>
      <c r="T5" s="627" t="str">
        <f xml:space="preserve">  _givenName&amp; "  " &amp; _familyName</f>
        <v xml:space="preserve">  </v>
      </c>
      <c r="U5" s="627"/>
      <c r="V5" s="627"/>
      <c r="W5" s="627"/>
      <c r="X5" s="627"/>
      <c r="Y5" s="627"/>
      <c r="Z5" s="627"/>
      <c r="AA5" s="627"/>
      <c r="AB5" s="627"/>
      <c r="AC5" s="627"/>
      <c r="AD5" s="627"/>
      <c r="AE5" s="627"/>
      <c r="AF5" s="627"/>
      <c r="AG5" s="627"/>
      <c r="AH5" s="627"/>
      <c r="AI5" s="627"/>
      <c r="AJ5" s="627"/>
      <c r="AK5" s="627"/>
      <c r="AL5" s="627"/>
      <c r="AM5" s="627"/>
      <c r="AN5" s="627"/>
      <c r="AO5" s="627"/>
    </row>
    <row r="6" spans="1:70" s="77" customFormat="1" ht="16.5" customHeight="1" x14ac:dyDescent="0.4">
      <c r="D6" s="681" t="s">
        <v>105</v>
      </c>
      <c r="E6" s="681"/>
      <c r="F6" s="681"/>
      <c r="H6" s="626"/>
      <c r="I6" s="626"/>
      <c r="J6" s="626"/>
      <c r="K6" s="626"/>
      <c r="L6" s="626"/>
      <c r="M6" s="626"/>
      <c r="N6" s="626"/>
      <c r="O6" s="626"/>
      <c r="Q6" s="682" t="s">
        <v>232</v>
      </c>
      <c r="R6" s="682"/>
      <c r="S6" s="682"/>
      <c r="T6" s="628"/>
      <c r="U6" s="628"/>
      <c r="V6" s="628"/>
      <c r="W6" s="628"/>
      <c r="X6" s="628"/>
      <c r="Y6" s="628"/>
      <c r="Z6" s="628"/>
      <c r="AA6" s="628"/>
      <c r="AB6" s="628"/>
      <c r="AC6" s="628"/>
      <c r="AD6" s="628"/>
      <c r="AE6" s="628"/>
      <c r="AF6" s="628"/>
      <c r="AG6" s="628"/>
      <c r="AH6" s="628"/>
      <c r="AI6" s="628"/>
      <c r="AJ6" s="628"/>
      <c r="AK6" s="628"/>
      <c r="AL6" s="628"/>
      <c r="AM6" s="628"/>
      <c r="AN6" s="628"/>
      <c r="AO6" s="628"/>
    </row>
    <row r="7" spans="1:70" s="77" customFormat="1" ht="16.5" x14ac:dyDescent="0.4">
      <c r="D7" s="683" t="s">
        <v>233</v>
      </c>
      <c r="E7" s="683"/>
      <c r="F7" s="683"/>
      <c r="H7" s="610">
        <f>_dateOfBirth</f>
        <v>0</v>
      </c>
      <c r="I7" s="610"/>
      <c r="J7" s="610"/>
      <c r="K7" s="610"/>
      <c r="L7" s="610"/>
      <c r="M7" s="610"/>
      <c r="N7" s="610"/>
      <c r="O7" s="610"/>
      <c r="Q7" s="697" t="s">
        <v>237</v>
      </c>
      <c r="R7" s="697"/>
      <c r="S7" s="697"/>
      <c r="T7" s="633">
        <f>_sex</f>
        <v>0</v>
      </c>
      <c r="U7" s="633"/>
      <c r="V7" s="633"/>
      <c r="W7" s="633"/>
      <c r="X7" s="633"/>
      <c r="Y7" s="633"/>
      <c r="Z7" s="633"/>
      <c r="AA7" s="633"/>
      <c r="AB7" s="633"/>
      <c r="AC7" s="100"/>
      <c r="AD7" s="100"/>
      <c r="AE7" s="100"/>
      <c r="AF7" s="100"/>
      <c r="AG7" s="100"/>
      <c r="AH7" s="100"/>
      <c r="AI7" s="100"/>
      <c r="AJ7" s="100"/>
      <c r="AK7" s="100"/>
      <c r="AL7" s="100"/>
      <c r="AM7" s="95"/>
      <c r="AN7" s="95"/>
    </row>
    <row r="8" spans="1:70" s="77" customFormat="1" ht="16.5" x14ac:dyDescent="0.25">
      <c r="D8" s="681" t="s">
        <v>234</v>
      </c>
      <c r="E8" s="681"/>
      <c r="F8" s="681"/>
      <c r="H8" s="611"/>
      <c r="I8" s="611"/>
      <c r="J8" s="611"/>
      <c r="K8" s="611"/>
      <c r="L8" s="611"/>
      <c r="M8" s="611"/>
      <c r="N8" s="611"/>
      <c r="O8" s="611"/>
      <c r="Q8" s="681" t="s">
        <v>132</v>
      </c>
      <c r="R8" s="681"/>
      <c r="S8" s="681"/>
      <c r="T8" s="626"/>
      <c r="U8" s="626"/>
      <c r="V8" s="626"/>
      <c r="W8" s="626"/>
      <c r="X8" s="626"/>
      <c r="Y8" s="626"/>
      <c r="Z8" s="626"/>
      <c r="AA8" s="626"/>
      <c r="AB8" s="626"/>
      <c r="AC8" s="100"/>
      <c r="AD8" s="100"/>
      <c r="AE8" s="100"/>
      <c r="AF8" s="100"/>
      <c r="AG8" s="100"/>
      <c r="AH8" s="100"/>
      <c r="AI8" s="100"/>
      <c r="AJ8" s="100"/>
      <c r="AK8" s="100"/>
      <c r="AL8" s="100"/>
      <c r="AM8" s="95"/>
      <c r="AN8" s="95"/>
    </row>
    <row r="9" spans="1:70" s="77" customFormat="1" ht="16.5" x14ac:dyDescent="0.4">
      <c r="A9" s="84"/>
      <c r="B9" s="85"/>
      <c r="C9" s="85"/>
      <c r="D9" s="85"/>
      <c r="E9" s="85"/>
      <c r="F9" s="85"/>
      <c r="G9" s="85"/>
      <c r="H9" s="85"/>
      <c r="I9" s="85"/>
      <c r="J9" s="85"/>
      <c r="K9" s="85"/>
      <c r="L9" s="85"/>
      <c r="M9" s="84"/>
      <c r="N9" s="84"/>
      <c r="O9" s="84"/>
      <c r="P9" s="84"/>
      <c r="Q9" s="84"/>
      <c r="R9" s="84"/>
      <c r="S9" s="84"/>
      <c r="T9" s="84"/>
      <c r="AA9" s="84"/>
      <c r="AB9" s="84"/>
      <c r="AC9" s="84"/>
      <c r="AD9" s="84"/>
      <c r="AE9" s="84"/>
      <c r="AF9" s="84"/>
      <c r="AG9" s="84"/>
      <c r="AH9" s="84"/>
      <c r="AI9" s="84"/>
      <c r="AJ9" s="84"/>
      <c r="AK9" s="84"/>
    </row>
    <row r="10" spans="1:70" s="88" customFormat="1" ht="36.75" customHeight="1" x14ac:dyDescent="0.4">
      <c r="A10" s="87"/>
      <c r="B10" s="87"/>
      <c r="C10" s="685" t="s">
        <v>309</v>
      </c>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113"/>
      <c r="AO10" s="113"/>
    </row>
    <row r="11" spans="1:70" s="88" customFormat="1" ht="16.5" x14ac:dyDescent="0.4">
      <c r="A11" s="87"/>
      <c r="B11" s="87"/>
      <c r="C11" s="686" t="s">
        <v>310</v>
      </c>
      <c r="D11" s="686"/>
      <c r="E11" s="686"/>
      <c r="F11" s="686"/>
      <c r="G11" s="686"/>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110"/>
      <c r="AO11" s="111"/>
    </row>
    <row r="12" spans="1:70" s="88" customFormat="1" ht="14.1" customHeight="1" x14ac:dyDescent="0.4">
      <c r="A12" s="87"/>
      <c r="B12" s="87"/>
      <c r="C12" s="686"/>
      <c r="D12" s="686"/>
      <c r="E12" s="686"/>
      <c r="F12" s="686"/>
      <c r="G12" s="686"/>
      <c r="H12" s="686"/>
      <c r="I12" s="686"/>
      <c r="J12" s="686"/>
      <c r="K12" s="686"/>
      <c r="L12" s="686"/>
      <c r="M12" s="686"/>
      <c r="N12" s="686"/>
      <c r="O12" s="686"/>
      <c r="P12" s="686"/>
      <c r="Q12" s="686"/>
      <c r="R12" s="686"/>
      <c r="S12" s="686"/>
      <c r="T12" s="686"/>
      <c r="U12" s="686"/>
      <c r="V12" s="686"/>
      <c r="W12" s="686"/>
      <c r="X12" s="686"/>
      <c r="Y12" s="686"/>
      <c r="Z12" s="686"/>
      <c r="AA12" s="686"/>
      <c r="AB12" s="686"/>
      <c r="AC12" s="686"/>
      <c r="AD12" s="686"/>
      <c r="AE12" s="686"/>
      <c r="AF12" s="686"/>
      <c r="AG12" s="686"/>
      <c r="AH12" s="686"/>
      <c r="AI12" s="686"/>
      <c r="AJ12" s="686"/>
      <c r="AK12" s="686"/>
      <c r="AL12" s="686"/>
      <c r="AM12" s="686"/>
    </row>
    <row r="13" spans="1:70" s="77" customFormat="1" ht="27.75" customHeight="1" x14ac:dyDescent="0.4">
      <c r="A13" s="692" t="s">
        <v>304</v>
      </c>
      <c r="B13" s="692"/>
      <c r="C13" s="692"/>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92"/>
      <c r="AE13" s="692"/>
      <c r="AF13" s="692"/>
      <c r="AG13" s="692"/>
      <c r="AH13" s="692"/>
      <c r="AI13" s="692"/>
      <c r="AJ13" s="692"/>
      <c r="AK13" s="692"/>
      <c r="AL13" s="692"/>
      <c r="AM13" s="692"/>
      <c r="AN13" s="692"/>
      <c r="AO13" s="692"/>
      <c r="AP13" s="692"/>
    </row>
    <row r="14" spans="1:70" s="77" customFormat="1" ht="30" customHeight="1" x14ac:dyDescent="0.4">
      <c r="A14" s="689">
        <v>1</v>
      </c>
      <c r="B14" s="690"/>
      <c r="C14" s="691" t="s">
        <v>410</v>
      </c>
      <c r="D14" s="674"/>
      <c r="E14" s="674"/>
      <c r="F14" s="674"/>
      <c r="G14" s="674"/>
      <c r="H14" s="674"/>
      <c r="I14" s="674"/>
      <c r="J14" s="674"/>
      <c r="K14" s="674"/>
      <c r="L14" s="674"/>
      <c r="M14" s="674"/>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674"/>
      <c r="AL14" s="674"/>
      <c r="AM14" s="674"/>
      <c r="AN14" s="674"/>
      <c r="AO14" s="674"/>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row>
    <row r="15" spans="1:70" s="77" customFormat="1" ht="22.15" customHeight="1" x14ac:dyDescent="0.4">
      <c r="A15" s="94"/>
      <c r="C15" s="695" t="s">
        <v>413</v>
      </c>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5"/>
      <c r="AO15" s="695"/>
    </row>
    <row r="16" spans="1:70" s="77" customFormat="1" ht="9" customHeight="1" x14ac:dyDescent="0.4">
      <c r="A16" s="94"/>
      <c r="C16" s="672"/>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K16" s="94"/>
    </row>
    <row r="17" spans="1:71" s="82" customFormat="1" ht="104.25" customHeight="1" x14ac:dyDescent="0.25">
      <c r="B17" s="649">
        <f>EntrySheet!C119</f>
        <v>0</v>
      </c>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1"/>
    </row>
    <row r="18" spans="1:71" s="77" customFormat="1" ht="12.75" customHeight="1" x14ac:dyDescent="0.4"/>
    <row r="19" spans="1:71" s="77" customFormat="1" ht="15.75" customHeight="1" x14ac:dyDescent="0.4">
      <c r="A19" s="689">
        <v>2</v>
      </c>
      <c r="B19" s="690"/>
      <c r="C19" s="693" t="s">
        <v>305</v>
      </c>
      <c r="D19" s="674"/>
      <c r="E19" s="674"/>
      <c r="F19" s="674"/>
      <c r="G19" s="674"/>
      <c r="H19" s="674"/>
      <c r="I19" s="694" t="s">
        <v>106</v>
      </c>
      <c r="J19" s="661"/>
      <c r="K19" s="661"/>
      <c r="L19" s="661"/>
      <c r="M19" s="661"/>
      <c r="N19" s="661"/>
      <c r="O19" s="661"/>
      <c r="P19" s="661"/>
      <c r="Q19" s="661"/>
      <c r="W19" s="96"/>
      <c r="X19" s="97"/>
      <c r="Y19" s="52"/>
      <c r="Z19" s="52"/>
      <c r="AA19" s="52"/>
      <c r="AB19" s="52"/>
      <c r="AC19" s="52"/>
      <c r="AD19" s="52"/>
      <c r="AE19" s="52"/>
      <c r="AF19" s="52"/>
      <c r="AG19" s="52"/>
      <c r="AH19" s="52"/>
      <c r="AI19" s="52"/>
      <c r="AJ19" s="52"/>
      <c r="AK19" s="52"/>
      <c r="AL19" s="52"/>
    </row>
    <row r="20" spans="1:71" s="77" customFormat="1" ht="24.75" customHeight="1" x14ac:dyDescent="0.25">
      <c r="B20" s="655" t="s">
        <v>306</v>
      </c>
      <c r="C20" s="688"/>
      <c r="D20" s="687" t="str">
        <f>_sponsorName&amp;"は、上記の者の日本滞在について、下記の通り経費支弁することを誓約いたします。"</f>
        <v>は、上記の者の日本滞在について、下記の通り経費支弁することを誓約いたします。</v>
      </c>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687"/>
      <c r="AJ20" s="687"/>
      <c r="AK20" s="687"/>
      <c r="AL20" s="687"/>
      <c r="AM20" s="687"/>
      <c r="AN20" s="687"/>
      <c r="AO20" s="83"/>
    </row>
    <row r="21" spans="1:71" s="77" customFormat="1" ht="33" customHeight="1" x14ac:dyDescent="0.25">
      <c r="B21" s="670" t="s">
        <v>312</v>
      </c>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0"/>
      <c r="AL21" s="670"/>
      <c r="AM21" s="670"/>
      <c r="AN21" s="670"/>
      <c r="AO21" s="114"/>
    </row>
    <row r="22" spans="1:71" s="77" customFormat="1" ht="61.5" customHeight="1" x14ac:dyDescent="0.4">
      <c r="B22" s="698" t="str">
        <f>CONCATENATE("I,",_sponsorName," hereby pledge to pay the following expenses during the above-mentioned applicant's stay in Japan.","#At the time of applying for extension of period of stay, I will submit the copies of the documents such as the remittance certificate or the deposit passbook in the applicant's name, which proves that all the expenses have been paid.")</f>
        <v>I, hereby pledge to pay the following expenses during the above-mentioned applicant's stay in Japan.#At the time of applying for extension of period of stay, I will submit the copies of the documents such as the remittance certificate or the deposit passbook in the applicant's name, which proves that all the expenses have been paid.</v>
      </c>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8"/>
      <c r="AM22" s="698"/>
      <c r="AN22" s="698"/>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row>
    <row r="23" spans="1:71" s="77" customFormat="1" ht="13.5" customHeight="1" x14ac:dyDescent="0.4">
      <c r="B23" s="102"/>
      <c r="D23" s="672"/>
      <c r="E23" s="661"/>
      <c r="F23" s="661"/>
      <c r="G23" s="661"/>
      <c r="H23" s="661"/>
      <c r="I23" s="661"/>
      <c r="J23" s="47"/>
      <c r="V23" s="47"/>
      <c r="W23" s="47"/>
      <c r="X23" s="47"/>
      <c r="Y23" s="47"/>
      <c r="Z23" s="47"/>
      <c r="AA23" s="47"/>
      <c r="AB23" s="47"/>
      <c r="AC23" s="47"/>
      <c r="AD23" s="47"/>
      <c r="AE23" s="47"/>
      <c r="AF23" s="47"/>
      <c r="AG23" s="47"/>
      <c r="AH23" s="47"/>
      <c r="AI23" s="47"/>
      <c r="AJ23" s="47"/>
    </row>
    <row r="24" spans="1:71" s="82" customFormat="1" ht="22.5" customHeight="1" x14ac:dyDescent="0.3">
      <c r="B24" s="671">
        <v>1</v>
      </c>
      <c r="C24" s="671"/>
      <c r="D24" s="648" t="s">
        <v>317</v>
      </c>
      <c r="E24" s="648"/>
      <c r="F24" s="648"/>
      <c r="G24" s="648"/>
      <c r="H24" s="648"/>
      <c r="I24" s="648"/>
      <c r="J24" s="648"/>
      <c r="K24" s="648"/>
      <c r="L24" s="648"/>
      <c r="M24" s="648"/>
      <c r="N24" s="667">
        <f>EntrySheet!C117</f>
        <v>0</v>
      </c>
      <c r="O24" s="667"/>
      <c r="P24" s="667"/>
      <c r="Q24" s="667"/>
      <c r="R24" s="667"/>
      <c r="S24" s="667"/>
      <c r="T24" s="667"/>
      <c r="U24" s="667"/>
      <c r="V24" s="667"/>
      <c r="W24" s="667"/>
      <c r="X24" s="667"/>
      <c r="Y24" s="667"/>
      <c r="Z24" s="667"/>
      <c r="AA24" s="667"/>
      <c r="AB24" s="667"/>
      <c r="AC24" s="667"/>
      <c r="AD24" s="91"/>
      <c r="AE24" s="91"/>
      <c r="AF24" s="91"/>
      <c r="AG24" s="91"/>
      <c r="AH24" s="91"/>
      <c r="AI24" s="91"/>
      <c r="AJ24" s="91"/>
    </row>
    <row r="25" spans="1:71" s="82" customFormat="1" ht="22.5" customHeight="1" x14ac:dyDescent="0.3">
      <c r="B25" s="671">
        <v>2</v>
      </c>
      <c r="C25" s="671"/>
      <c r="D25" s="657" t="s">
        <v>316</v>
      </c>
      <c r="E25" s="658"/>
      <c r="F25" s="658"/>
      <c r="G25" s="658"/>
      <c r="H25" s="658"/>
      <c r="I25" s="658"/>
      <c r="J25" s="658"/>
      <c r="K25" s="658"/>
      <c r="L25" s="673"/>
      <c r="M25" s="673"/>
      <c r="N25" s="657" t="s">
        <v>307</v>
      </c>
      <c r="O25" s="674"/>
      <c r="P25" s="674"/>
      <c r="Q25" s="674"/>
      <c r="R25" s="674"/>
      <c r="S25" s="661"/>
      <c r="T25" s="666">
        <f>EntrySheet!C118</f>
        <v>0</v>
      </c>
      <c r="U25" s="666"/>
      <c r="V25" s="666"/>
      <c r="W25" s="666"/>
      <c r="X25" s="666"/>
      <c r="Y25" s="666"/>
      <c r="Z25" s="666"/>
      <c r="AA25" s="666"/>
      <c r="AB25" s="666"/>
      <c r="AC25" s="666"/>
    </row>
    <row r="26" spans="1:71" s="82" customFormat="1" ht="22.5" customHeight="1" x14ac:dyDescent="0.25">
      <c r="B26" s="671">
        <v>3</v>
      </c>
      <c r="C26" s="671"/>
      <c r="D26" s="116" t="s">
        <v>315</v>
      </c>
      <c r="E26" s="107"/>
      <c r="F26" s="107"/>
      <c r="G26" s="107"/>
      <c r="H26" s="107"/>
      <c r="I26" s="107"/>
      <c r="J26" s="99"/>
      <c r="K26" s="119"/>
      <c r="L26" s="119"/>
      <c r="M26" s="119"/>
      <c r="N26" s="119"/>
      <c r="O26" s="119"/>
      <c r="P26" s="119"/>
      <c r="Q26" s="119"/>
      <c r="R26" s="119"/>
      <c r="S26" s="119"/>
      <c r="T26" s="119"/>
      <c r="U26" s="119"/>
      <c r="V26" s="119"/>
      <c r="W26" s="119"/>
      <c r="X26" s="119"/>
      <c r="Y26" s="119"/>
      <c r="Z26" s="119"/>
      <c r="AA26" s="119"/>
      <c r="AB26" s="119"/>
      <c r="AC26" s="119"/>
      <c r="AD26" s="119"/>
      <c r="AE26" s="119"/>
      <c r="AF26" s="107"/>
      <c r="AG26" s="107"/>
      <c r="AH26" s="116"/>
      <c r="AI26" s="118"/>
      <c r="AJ26" s="118"/>
      <c r="AK26" s="116"/>
      <c r="AL26" s="116"/>
    </row>
    <row r="27" spans="1:71" s="106" customFormat="1" ht="12.75" customHeight="1" x14ac:dyDescent="0.25">
      <c r="D27" s="678" t="s">
        <v>205</v>
      </c>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61"/>
      <c r="AD27" s="661"/>
      <c r="AE27" s="661"/>
      <c r="AF27" s="48"/>
      <c r="AG27" s="48"/>
      <c r="AH27" s="48"/>
    </row>
    <row r="28" spans="1:71" s="77" customFormat="1" ht="108.75" customHeight="1" x14ac:dyDescent="0.4">
      <c r="B28" s="649">
        <f>EntrySheet!C121</f>
        <v>0</v>
      </c>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650"/>
      <c r="AK28" s="650"/>
      <c r="AL28" s="650"/>
      <c r="AM28" s="650"/>
      <c r="AN28" s="650"/>
      <c r="AO28" s="651"/>
    </row>
    <row r="29" spans="1:71" s="77" customFormat="1" ht="27" customHeight="1" x14ac:dyDescent="0.3">
      <c r="B29" s="120" t="s">
        <v>319</v>
      </c>
      <c r="C29" s="121"/>
      <c r="D29" s="121"/>
      <c r="E29" s="121"/>
      <c r="F29" s="121"/>
      <c r="G29" s="91"/>
      <c r="H29" s="122"/>
      <c r="I29" s="91"/>
      <c r="J29" s="91"/>
      <c r="K29" s="91"/>
      <c r="L29" s="91"/>
      <c r="M29" s="91"/>
      <c r="N29" s="91"/>
      <c r="O29" s="91"/>
      <c r="P29" s="108"/>
      <c r="Q29" s="108"/>
      <c r="R29" s="108"/>
      <c r="S29" s="120"/>
      <c r="T29" s="120"/>
      <c r="U29" s="120"/>
      <c r="V29" s="120"/>
      <c r="W29" s="655"/>
      <c r="X29" s="636"/>
      <c r="Y29" s="636"/>
      <c r="Z29" s="636"/>
      <c r="AA29" s="636"/>
      <c r="AB29" s="636"/>
      <c r="AC29" s="120"/>
      <c r="AD29" s="120"/>
      <c r="AE29" s="120"/>
      <c r="AF29" s="120"/>
      <c r="AG29" s="120"/>
      <c r="AH29" s="120"/>
      <c r="AI29" s="120"/>
      <c r="AJ29" s="120"/>
      <c r="AK29" s="120"/>
      <c r="AL29" s="120"/>
      <c r="AM29" s="120"/>
      <c r="AN29" s="120"/>
    </row>
    <row r="30" spans="1:71" s="82" customFormat="1" ht="24.75" customHeight="1" x14ac:dyDescent="0.3">
      <c r="B30" s="103" t="s">
        <v>33</v>
      </c>
      <c r="C30" s="105"/>
      <c r="D30" s="654">
        <f>_sponsorName</f>
        <v>0</v>
      </c>
      <c r="E30" s="654"/>
      <c r="F30" s="654"/>
      <c r="G30" s="654"/>
      <c r="H30" s="654"/>
      <c r="I30" s="654"/>
      <c r="J30" s="654"/>
      <c r="K30" s="654"/>
      <c r="L30" s="654"/>
      <c r="M30" s="654"/>
      <c r="N30" s="654"/>
      <c r="O30" s="654"/>
      <c r="P30" s="654"/>
      <c r="Q30" s="654"/>
      <c r="R30" s="654"/>
      <c r="S30" s="654"/>
      <c r="T30" s="654"/>
      <c r="U30" s="654"/>
      <c r="V30" s="654"/>
      <c r="W30" s="654"/>
      <c r="X30" s="654"/>
      <c r="Y30" s="654"/>
      <c r="AA30" s="648" t="s">
        <v>324</v>
      </c>
      <c r="AB30" s="648"/>
      <c r="AC30" s="648"/>
      <c r="AD30" s="648"/>
      <c r="AE30" s="648"/>
      <c r="AF30" s="648"/>
      <c r="AG30" s="653">
        <f ca="1">OFFSET(_sponsorName,1,0)</f>
        <v>0</v>
      </c>
      <c r="AH30" s="653"/>
      <c r="AI30" s="653"/>
      <c r="AJ30" s="653"/>
      <c r="AK30" s="653"/>
      <c r="AL30" s="653"/>
      <c r="AM30" s="653"/>
      <c r="AN30" s="653"/>
    </row>
    <row r="31" spans="1:71" s="106" customFormat="1" x14ac:dyDescent="0.2">
      <c r="B31" s="696" t="s">
        <v>321</v>
      </c>
      <c r="C31" s="661"/>
      <c r="D31" s="661"/>
      <c r="E31" s="661"/>
      <c r="F31" s="661"/>
      <c r="AA31" s="93" t="s">
        <v>83</v>
      </c>
      <c r="AB31" s="124"/>
      <c r="AC31" s="124"/>
      <c r="AD31" s="124"/>
      <c r="AE31" s="125"/>
      <c r="AF31" s="125"/>
      <c r="AG31" s="125"/>
      <c r="AH31" s="125"/>
      <c r="AI31" s="125"/>
      <c r="AJ31" s="125"/>
      <c r="AK31" s="125"/>
      <c r="AL31" s="125"/>
      <c r="AM31" s="125"/>
      <c r="AN31" s="86"/>
    </row>
    <row r="32" spans="1:71" ht="21" customHeight="1" x14ac:dyDescent="0.25">
      <c r="B32" s="657" t="s">
        <v>35</v>
      </c>
      <c r="C32" s="658"/>
      <c r="D32" s="659">
        <f ca="1">OFFSET(_sponsorName,3,0)</f>
        <v>0</v>
      </c>
      <c r="E32" s="659"/>
      <c r="F32" s="659"/>
      <c r="G32" s="659"/>
      <c r="H32" s="659"/>
      <c r="I32" s="659"/>
      <c r="J32" s="659"/>
      <c r="K32" s="659"/>
      <c r="L32" s="659"/>
      <c r="M32" s="659"/>
      <c r="N32" s="659"/>
      <c r="O32" s="659"/>
      <c r="P32" s="659"/>
      <c r="Q32" s="659"/>
      <c r="R32" s="659"/>
      <c r="S32" s="659"/>
      <c r="T32" s="659"/>
      <c r="U32" s="659"/>
      <c r="V32" s="659"/>
      <c r="W32" s="659"/>
      <c r="X32" s="659"/>
      <c r="Y32" s="659"/>
      <c r="AA32" s="675" t="s">
        <v>308</v>
      </c>
      <c r="AB32" s="658"/>
      <c r="AC32" s="676">
        <f ca="1">OFFSET(_sponsorName,4,0)</f>
        <v>0</v>
      </c>
      <c r="AD32" s="676"/>
      <c r="AE32" s="676"/>
      <c r="AF32" s="676"/>
      <c r="AG32" s="676"/>
      <c r="AH32" s="676"/>
      <c r="AI32" s="676"/>
      <c r="AJ32" s="676"/>
      <c r="AK32" s="677"/>
      <c r="AL32" s="677"/>
      <c r="AM32" s="677"/>
      <c r="AN32" s="677"/>
    </row>
    <row r="33" spans="2:40" ht="16.5" x14ac:dyDescent="0.25">
      <c r="B33" s="660" t="s">
        <v>81</v>
      </c>
      <c r="C33" s="661"/>
      <c r="D33" s="661"/>
      <c r="E33" s="661"/>
      <c r="F33" s="661"/>
      <c r="G33" s="109"/>
      <c r="H33" s="109"/>
      <c r="I33" s="109"/>
      <c r="J33" s="109"/>
      <c r="K33" s="109"/>
      <c r="L33" s="109"/>
      <c r="M33" s="109"/>
      <c r="N33" s="109"/>
      <c r="O33" s="109"/>
      <c r="P33" s="109"/>
      <c r="Q33" s="104"/>
      <c r="R33" s="104"/>
      <c r="S33" s="109"/>
      <c r="T33" s="109"/>
      <c r="U33" s="109"/>
      <c r="V33" s="109"/>
      <c r="W33" s="109"/>
      <c r="X33" s="109"/>
      <c r="Y33" s="109"/>
      <c r="AA33" s="660" t="s">
        <v>82</v>
      </c>
      <c r="AB33" s="661"/>
      <c r="AC33" s="661"/>
      <c r="AD33" s="661"/>
      <c r="AE33" s="109"/>
      <c r="AF33" s="109"/>
      <c r="AG33" s="109"/>
      <c r="AH33" s="109"/>
      <c r="AI33" s="109"/>
      <c r="AJ33" s="109"/>
      <c r="AK33" s="86"/>
      <c r="AL33" s="86"/>
      <c r="AM33" s="86"/>
      <c r="AN33" s="86"/>
    </row>
    <row r="34" spans="2:40" s="83" customFormat="1" ht="18.75" customHeight="1" x14ac:dyDescent="0.25">
      <c r="B34" s="657" t="s">
        <v>322</v>
      </c>
      <c r="C34" s="658"/>
      <c r="D34" s="659">
        <f ca="1">OFFSET(_sponsorName,5,0)</f>
        <v>0</v>
      </c>
      <c r="E34" s="659"/>
      <c r="F34" s="659"/>
      <c r="G34" s="659"/>
      <c r="H34" s="659"/>
      <c r="I34" s="659"/>
      <c r="J34" s="659"/>
      <c r="K34" s="659"/>
      <c r="L34" s="659"/>
      <c r="M34" s="659"/>
      <c r="N34" s="659"/>
      <c r="O34" s="659"/>
      <c r="P34" s="659"/>
      <c r="Q34" s="659"/>
      <c r="R34" s="659"/>
      <c r="S34" s="659"/>
      <c r="T34" s="659"/>
      <c r="U34" s="659"/>
      <c r="V34" s="659"/>
      <c r="W34" s="659"/>
      <c r="X34" s="659"/>
      <c r="Y34" s="659"/>
      <c r="AA34" s="655" t="s">
        <v>102</v>
      </c>
      <c r="AB34" s="655"/>
      <c r="AC34" s="655"/>
      <c r="AD34" s="655"/>
      <c r="AE34" s="655"/>
      <c r="AF34" s="669">
        <f>_annualIncome</f>
        <v>0</v>
      </c>
      <c r="AG34" s="669"/>
      <c r="AH34" s="669"/>
      <c r="AI34" s="669"/>
      <c r="AJ34" s="669"/>
      <c r="AK34" s="669"/>
      <c r="AL34" s="669"/>
      <c r="AM34" s="669"/>
      <c r="AN34" s="669"/>
    </row>
    <row r="35" spans="2:40" s="83" customFormat="1" ht="18.75" customHeight="1" x14ac:dyDescent="0.25">
      <c r="B35" s="660" t="s">
        <v>323</v>
      </c>
      <c r="C35" s="661"/>
      <c r="D35" s="661"/>
      <c r="E35" s="661"/>
      <c r="F35" s="661"/>
      <c r="G35" s="133"/>
      <c r="H35" s="133"/>
      <c r="I35" s="133"/>
      <c r="J35" s="133"/>
      <c r="K35" s="133"/>
      <c r="L35" s="133"/>
      <c r="M35" s="133"/>
      <c r="N35" s="133"/>
      <c r="O35" s="133"/>
      <c r="P35" s="133"/>
      <c r="Q35" s="133"/>
      <c r="R35" s="133"/>
      <c r="S35" s="133"/>
      <c r="T35" s="133"/>
      <c r="U35" s="133"/>
      <c r="V35" s="133"/>
      <c r="W35" s="133"/>
      <c r="X35" s="133"/>
      <c r="Y35" s="133"/>
      <c r="AA35" s="656" t="s">
        <v>361</v>
      </c>
      <c r="AB35" s="656"/>
      <c r="AC35" s="656"/>
      <c r="AD35" s="656"/>
      <c r="AE35" s="656"/>
      <c r="AF35" s="668">
        <f ca="1">OFFSET(_annualIncome,1,0)</f>
        <v>0</v>
      </c>
      <c r="AG35" s="668"/>
      <c r="AH35" s="668"/>
      <c r="AI35" s="668"/>
      <c r="AJ35" s="668"/>
      <c r="AK35" s="668"/>
      <c r="AL35" s="668"/>
      <c r="AM35" s="668"/>
      <c r="AN35" s="668"/>
    </row>
    <row r="36" spans="2:40" s="135" customFormat="1" ht="18.75" customHeight="1" x14ac:dyDescent="0.25">
      <c r="B36" s="136"/>
      <c r="N36" s="133"/>
      <c r="O36" s="133"/>
      <c r="P36" s="133"/>
      <c r="Q36" s="133"/>
      <c r="R36" s="133"/>
      <c r="S36" s="133"/>
      <c r="T36" s="133"/>
      <c r="U36" s="133"/>
      <c r="V36" s="133"/>
      <c r="W36" s="133"/>
      <c r="X36" s="133"/>
      <c r="Y36" s="133"/>
      <c r="AA36" s="144"/>
      <c r="AB36" s="144"/>
      <c r="AC36" s="144"/>
      <c r="AD36" s="144"/>
      <c r="AE36" s="144"/>
      <c r="AF36" s="161"/>
      <c r="AG36" s="161"/>
      <c r="AH36" s="161"/>
      <c r="AI36" s="161"/>
      <c r="AJ36" s="161"/>
      <c r="AK36" s="161"/>
      <c r="AL36" s="161"/>
      <c r="AM36" s="161"/>
      <c r="AN36" s="161"/>
    </row>
    <row r="37" spans="2:40" s="83" customFormat="1" ht="18.75" customHeight="1" x14ac:dyDescent="0.25">
      <c r="B37" s="83" t="s">
        <v>407</v>
      </c>
      <c r="E37" s="165"/>
      <c r="F37" s="165"/>
      <c r="G37" s="165"/>
      <c r="H37" s="165"/>
      <c r="J37" s="165"/>
      <c r="K37" s="165"/>
      <c r="M37" s="165"/>
      <c r="N37" s="165"/>
      <c r="P37" s="665" t="s">
        <v>405</v>
      </c>
      <c r="Q37" s="665"/>
      <c r="R37" s="665"/>
      <c r="S37" s="665"/>
      <c r="T37" s="665"/>
      <c r="U37" s="662"/>
      <c r="V37" s="662"/>
      <c r="W37" s="662"/>
      <c r="X37" s="662"/>
      <c r="Y37" s="662"/>
      <c r="Z37" s="662"/>
      <c r="AA37" s="662"/>
      <c r="AB37" s="662"/>
      <c r="AC37" s="662"/>
      <c r="AD37" s="662"/>
      <c r="AE37" s="662"/>
      <c r="AF37" s="662"/>
      <c r="AG37" s="662"/>
      <c r="AH37" s="662"/>
      <c r="AI37" s="662"/>
      <c r="AJ37" s="662"/>
      <c r="AK37" s="662"/>
      <c r="AL37" s="662"/>
      <c r="AM37" s="662"/>
      <c r="AN37" s="662"/>
    </row>
    <row r="38" spans="2:40" s="91" customFormat="1" ht="16.5" thickBot="1" x14ac:dyDescent="0.3">
      <c r="B38" s="142" t="s">
        <v>406</v>
      </c>
      <c r="C38" s="142"/>
      <c r="D38" s="142"/>
      <c r="E38" s="652"/>
      <c r="F38" s="652"/>
      <c r="G38" s="652"/>
      <c r="H38" s="652"/>
      <c r="I38" s="91" t="s">
        <v>67</v>
      </c>
      <c r="J38" s="190"/>
      <c r="K38" s="190"/>
      <c r="L38" s="91" t="s">
        <v>68</v>
      </c>
      <c r="M38" s="190"/>
      <c r="N38" s="190"/>
      <c r="O38" s="91" t="s">
        <v>69</v>
      </c>
      <c r="P38" s="664" t="s">
        <v>97</v>
      </c>
      <c r="Q38" s="664"/>
      <c r="R38" s="664"/>
      <c r="S38" s="664"/>
      <c r="T38" s="664"/>
      <c r="U38" s="663"/>
      <c r="V38" s="663"/>
      <c r="W38" s="663"/>
      <c r="X38" s="663"/>
      <c r="Y38" s="663"/>
      <c r="Z38" s="663"/>
      <c r="AA38" s="663"/>
      <c r="AB38" s="663"/>
      <c r="AC38" s="663"/>
      <c r="AD38" s="663"/>
      <c r="AE38" s="663"/>
      <c r="AF38" s="663"/>
      <c r="AG38" s="663"/>
      <c r="AH38" s="663"/>
      <c r="AI38" s="663"/>
      <c r="AJ38" s="663"/>
      <c r="AK38" s="663"/>
      <c r="AL38" s="663"/>
      <c r="AM38" s="663"/>
      <c r="AN38" s="663"/>
    </row>
    <row r="39" spans="2:40" s="123" customFormat="1" ht="18.75" customHeight="1" thickTop="1" x14ac:dyDescent="0.4">
      <c r="B39" s="51" t="s">
        <v>320</v>
      </c>
      <c r="C39" s="127"/>
      <c r="D39" s="127"/>
      <c r="E39" s="127"/>
      <c r="F39" s="53"/>
      <c r="G39" s="53"/>
      <c r="H39" s="53"/>
      <c r="I39" s="53" t="s">
        <v>54</v>
      </c>
      <c r="J39" s="53"/>
      <c r="K39" s="53"/>
      <c r="L39" s="53" t="s">
        <v>55</v>
      </c>
      <c r="M39" s="92"/>
      <c r="N39" s="92"/>
      <c r="O39" s="53" t="s">
        <v>56</v>
      </c>
      <c r="Q39" s="51" t="s">
        <v>408</v>
      </c>
      <c r="R39" s="54"/>
      <c r="S39" s="98"/>
      <c r="T39" s="98"/>
      <c r="U39" s="128"/>
      <c r="V39" s="128"/>
    </row>
  </sheetData>
  <sheetProtection sheet="1" objects="1" scenarios="1"/>
  <mergeCells count="64">
    <mergeCell ref="B26:C26"/>
    <mergeCell ref="B31:F31"/>
    <mergeCell ref="A1:AP1"/>
    <mergeCell ref="B33:F33"/>
    <mergeCell ref="AA33:AD33"/>
    <mergeCell ref="W29:AB29"/>
    <mergeCell ref="T5:AO6"/>
    <mergeCell ref="Q7:S7"/>
    <mergeCell ref="Q8:S8"/>
    <mergeCell ref="B22:AN22"/>
    <mergeCell ref="A2:AP2"/>
    <mergeCell ref="B3:L3"/>
    <mergeCell ref="B4:L4"/>
    <mergeCell ref="C16:AI16"/>
    <mergeCell ref="T7:AB8"/>
    <mergeCell ref="D8:F8"/>
    <mergeCell ref="C10:AM10"/>
    <mergeCell ref="C11:AM12"/>
    <mergeCell ref="D20:AN20"/>
    <mergeCell ref="H7:O8"/>
    <mergeCell ref="B20:C20"/>
    <mergeCell ref="B17:AO17"/>
    <mergeCell ref="A14:B14"/>
    <mergeCell ref="C14:AO14"/>
    <mergeCell ref="A13:AP13"/>
    <mergeCell ref="A19:B19"/>
    <mergeCell ref="C19:H19"/>
    <mergeCell ref="I19:Q19"/>
    <mergeCell ref="C15:AO15"/>
    <mergeCell ref="D5:F5"/>
    <mergeCell ref="Q5:S5"/>
    <mergeCell ref="D6:F6"/>
    <mergeCell ref="Q6:S6"/>
    <mergeCell ref="D7:F7"/>
    <mergeCell ref="H5:O6"/>
    <mergeCell ref="T25:AC25"/>
    <mergeCell ref="N24:AC24"/>
    <mergeCell ref="AF35:AN35"/>
    <mergeCell ref="AF34:AN34"/>
    <mergeCell ref="B21:AN21"/>
    <mergeCell ref="D24:M24"/>
    <mergeCell ref="B25:C25"/>
    <mergeCell ref="D23:I23"/>
    <mergeCell ref="B24:C24"/>
    <mergeCell ref="D25:M25"/>
    <mergeCell ref="N25:S25"/>
    <mergeCell ref="AA32:AB32"/>
    <mergeCell ref="AC32:AN32"/>
    <mergeCell ref="D27:AE27"/>
    <mergeCell ref="B32:C32"/>
    <mergeCell ref="D32:Y32"/>
    <mergeCell ref="AA30:AF30"/>
    <mergeCell ref="B28:AO28"/>
    <mergeCell ref="E38:H38"/>
    <mergeCell ref="AG30:AN30"/>
    <mergeCell ref="D30:Y30"/>
    <mergeCell ref="AA34:AE34"/>
    <mergeCell ref="AA35:AE35"/>
    <mergeCell ref="B34:C34"/>
    <mergeCell ref="D34:Y34"/>
    <mergeCell ref="B35:F35"/>
    <mergeCell ref="U37:AN38"/>
    <mergeCell ref="P38:T38"/>
    <mergeCell ref="P37:T37"/>
  </mergeCells>
  <phoneticPr fontId="1"/>
  <conditionalFormatting sqref="B28:AO28">
    <cfRule type="expression" dxfId="10" priority="6">
      <formula>ISBLANK($B$17)</formula>
    </cfRule>
  </conditionalFormatting>
  <conditionalFormatting sqref="B17:AO17">
    <cfRule type="expression" dxfId="9" priority="5">
      <formula>ISBLANK($B$17)</formula>
    </cfRule>
  </conditionalFormatting>
  <conditionalFormatting sqref="B30:AN35">
    <cfRule type="expression" dxfId="8" priority="3">
      <formula>B30=0</formula>
    </cfRule>
  </conditionalFormatting>
  <conditionalFormatting sqref="A17:AO28">
    <cfRule type="expression" dxfId="7" priority="2">
      <formula>A17=0</formula>
    </cfRule>
  </conditionalFormatting>
  <conditionalFormatting sqref="H5:O8 T5:AO8">
    <cfRule type="expression" dxfId="6" priority="1">
      <formula>XEZ5=0</formula>
    </cfRule>
  </conditionalFormatting>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3D73D-237E-435D-9609-7DC35E20A1D8}">
  <sheetPr>
    <tabColor rgb="FF00B0F0"/>
  </sheetPr>
  <dimension ref="A1:AM18"/>
  <sheetViews>
    <sheetView showGridLines="0" view="pageBreakPreview" zoomScaleNormal="100" zoomScaleSheetLayoutView="100" workbookViewId="0">
      <selection activeCell="B10" sqref="B10:AI10"/>
    </sheetView>
    <sheetView showGridLines="0" workbookViewId="1">
      <selection activeCell="AC8" sqref="AC8"/>
    </sheetView>
  </sheetViews>
  <sheetFormatPr defaultColWidth="2.375" defaultRowHeight="14.25" x14ac:dyDescent="0.4"/>
  <cols>
    <col min="1" max="2" width="2.25" style="76" customWidth="1"/>
    <col min="3" max="35" width="2.25" style="95" customWidth="1"/>
    <col min="36" max="36" width="3.25" style="95" customWidth="1"/>
    <col min="37" max="37" width="1.125" style="95" customWidth="1"/>
    <col min="38" max="38" width="1.875" style="95" customWidth="1"/>
    <col min="39" max="39" width="2.75" style="95" customWidth="1"/>
    <col min="40" max="40" width="2.375" style="95" customWidth="1"/>
    <col min="41" max="16384" width="2.375" style="95"/>
  </cols>
  <sheetData>
    <row r="1" spans="1:39" ht="24" x14ac:dyDescent="0.4">
      <c r="A1" s="647" t="s">
        <v>328</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row>
    <row r="2" spans="1:39" ht="16.5" x14ac:dyDescent="0.25">
      <c r="A2" s="646" t="s">
        <v>327</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80"/>
      <c r="AK2" s="80"/>
      <c r="AL2" s="79"/>
      <c r="AM2" s="79"/>
    </row>
    <row r="3" spans="1:39" ht="27.75" customHeight="1" x14ac:dyDescent="0.25">
      <c r="A3" s="95"/>
      <c r="B3" s="703" t="s">
        <v>330</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80"/>
      <c r="AK3" s="80"/>
      <c r="AL3" s="79"/>
      <c r="AM3" s="79"/>
    </row>
    <row r="4" spans="1:39" ht="18" customHeight="1" x14ac:dyDescent="0.35">
      <c r="A4" s="71"/>
      <c r="B4" s="71"/>
      <c r="C4" s="621" t="s">
        <v>230</v>
      </c>
      <c r="D4" s="621"/>
      <c r="E4" s="621"/>
      <c r="F4" s="625">
        <f>_nationality</f>
        <v>0</v>
      </c>
      <c r="G4" s="625"/>
      <c r="H4" s="625"/>
      <c r="I4" s="625"/>
      <c r="J4" s="625"/>
      <c r="K4" s="625"/>
      <c r="L4" s="621" t="s">
        <v>231</v>
      </c>
      <c r="M4" s="621"/>
      <c r="N4" s="621"/>
      <c r="O4" s="627" t="str">
        <f xml:space="preserve">  _givenName&amp; "  " &amp; _familyName</f>
        <v xml:space="preserve">  </v>
      </c>
      <c r="P4" s="627"/>
      <c r="Q4" s="627"/>
      <c r="R4" s="627"/>
      <c r="S4" s="627"/>
      <c r="T4" s="627"/>
      <c r="U4" s="627"/>
      <c r="V4" s="627"/>
      <c r="W4" s="627"/>
      <c r="X4" s="627"/>
      <c r="Y4" s="627"/>
      <c r="Z4" s="627"/>
      <c r="AA4" s="627"/>
      <c r="AB4" s="627"/>
      <c r="AC4" s="627"/>
      <c r="AD4" s="627"/>
      <c r="AE4" s="627"/>
      <c r="AF4" s="627"/>
      <c r="AG4" s="627"/>
      <c r="AI4" s="71"/>
      <c r="AJ4" s="80"/>
      <c r="AK4" s="80"/>
      <c r="AL4" s="79"/>
      <c r="AM4" s="79"/>
    </row>
    <row r="5" spans="1:39" ht="16.5" customHeight="1" x14ac:dyDescent="0.25">
      <c r="A5" s="71"/>
      <c r="B5" s="71"/>
      <c r="C5" s="609" t="s">
        <v>105</v>
      </c>
      <c r="D5" s="609"/>
      <c r="E5" s="609"/>
      <c r="F5" s="626"/>
      <c r="G5" s="626"/>
      <c r="H5" s="626"/>
      <c r="I5" s="626"/>
      <c r="J5" s="626"/>
      <c r="K5" s="626"/>
      <c r="L5" s="609" t="s">
        <v>232</v>
      </c>
      <c r="M5" s="609"/>
      <c r="N5" s="609"/>
      <c r="O5" s="628"/>
      <c r="P5" s="628"/>
      <c r="Q5" s="628"/>
      <c r="R5" s="628"/>
      <c r="S5" s="628"/>
      <c r="T5" s="628"/>
      <c r="U5" s="628"/>
      <c r="V5" s="628"/>
      <c r="W5" s="628"/>
      <c r="X5" s="628"/>
      <c r="Y5" s="628"/>
      <c r="Z5" s="628"/>
      <c r="AA5" s="628"/>
      <c r="AB5" s="628"/>
      <c r="AC5" s="628"/>
      <c r="AD5" s="628"/>
      <c r="AE5" s="628"/>
      <c r="AF5" s="628"/>
      <c r="AG5" s="628"/>
      <c r="AI5" s="71"/>
      <c r="AJ5" s="80"/>
      <c r="AK5" s="80"/>
      <c r="AL5" s="79"/>
      <c r="AM5" s="79"/>
    </row>
    <row r="6" spans="1:39" ht="18" customHeight="1" x14ac:dyDescent="0.35">
      <c r="A6" s="71"/>
      <c r="B6" s="71"/>
      <c r="C6" s="615" t="s">
        <v>233</v>
      </c>
      <c r="D6" s="615"/>
      <c r="E6" s="615"/>
      <c r="F6" s="610">
        <f>_dateOfBirth</f>
        <v>0</v>
      </c>
      <c r="G6" s="610"/>
      <c r="H6" s="610"/>
      <c r="I6" s="610"/>
      <c r="J6" s="610"/>
      <c r="K6" s="610"/>
      <c r="M6" s="632" t="s">
        <v>237</v>
      </c>
      <c r="N6" s="632"/>
      <c r="O6" s="633">
        <f>_sex</f>
        <v>0</v>
      </c>
      <c r="P6" s="633"/>
      <c r="Q6" s="633"/>
      <c r="R6" s="633"/>
      <c r="S6" s="633"/>
      <c r="T6" s="633"/>
      <c r="U6" s="633"/>
      <c r="V6" s="633"/>
      <c r="W6" s="633"/>
      <c r="AL6" s="79"/>
      <c r="AM6" s="79"/>
    </row>
    <row r="7" spans="1:39" ht="16.5" customHeight="1" x14ac:dyDescent="0.25">
      <c r="A7" s="71"/>
      <c r="B7" s="71"/>
      <c r="C7" s="609" t="s">
        <v>234</v>
      </c>
      <c r="D7" s="609"/>
      <c r="E7" s="609"/>
      <c r="F7" s="611"/>
      <c r="G7" s="611"/>
      <c r="H7" s="611"/>
      <c r="I7" s="611"/>
      <c r="J7" s="611"/>
      <c r="K7" s="611"/>
      <c r="M7" s="609" t="s">
        <v>132</v>
      </c>
      <c r="N7" s="609"/>
      <c r="O7" s="626"/>
      <c r="P7" s="626"/>
      <c r="Q7" s="626"/>
      <c r="R7" s="626"/>
      <c r="S7" s="626"/>
      <c r="T7" s="626"/>
      <c r="U7" s="626"/>
      <c r="V7" s="626"/>
      <c r="W7" s="626"/>
      <c r="AL7" s="79"/>
      <c r="AM7" s="79"/>
    </row>
    <row r="8" spans="1:39" ht="16.5" x14ac:dyDescent="0.25">
      <c r="A8" s="71"/>
      <c r="B8" s="71"/>
      <c r="C8" s="71"/>
      <c r="D8" s="71"/>
      <c r="E8" s="71"/>
      <c r="F8" s="71"/>
      <c r="G8" s="71"/>
      <c r="H8" s="71"/>
      <c r="I8" s="71"/>
      <c r="J8" s="71"/>
      <c r="K8" s="71"/>
      <c r="L8" s="71"/>
      <c r="M8" s="71"/>
      <c r="N8" s="71"/>
      <c r="O8" s="71"/>
      <c r="P8" s="71"/>
      <c r="Q8" s="71"/>
      <c r="R8" s="71"/>
      <c r="S8" s="71"/>
      <c r="T8" s="71"/>
      <c r="U8" s="71"/>
      <c r="V8" s="71"/>
      <c r="W8" s="71"/>
      <c r="X8" s="71"/>
      <c r="Y8" s="80"/>
      <c r="Z8" s="80"/>
      <c r="AA8" s="79"/>
      <c r="AB8" s="79"/>
      <c r="AL8" s="79"/>
      <c r="AM8" s="79"/>
    </row>
    <row r="9" spans="1:39" ht="16.5" x14ac:dyDescent="0.25">
      <c r="A9" s="129">
        <v>1</v>
      </c>
      <c r="B9" s="84" t="s">
        <v>329</v>
      </c>
      <c r="C9" s="75"/>
      <c r="D9" s="78"/>
      <c r="E9" s="78"/>
      <c r="F9" s="78"/>
      <c r="G9" s="75"/>
      <c r="H9" s="75"/>
      <c r="I9" s="75"/>
      <c r="J9" s="75"/>
      <c r="K9" s="75"/>
      <c r="L9" s="75"/>
      <c r="M9" s="75"/>
      <c r="N9" s="75"/>
      <c r="O9" s="75"/>
      <c r="P9" s="75"/>
      <c r="Q9" s="75"/>
      <c r="R9" s="75"/>
      <c r="S9" s="75"/>
      <c r="T9" s="75"/>
      <c r="U9" s="75"/>
      <c r="V9" s="75"/>
      <c r="W9" s="75"/>
      <c r="X9" s="75"/>
      <c r="Y9" s="75"/>
      <c r="Z9" s="75"/>
      <c r="AA9" s="77"/>
      <c r="AB9" s="77"/>
      <c r="AC9" s="77"/>
      <c r="AD9" s="77"/>
      <c r="AE9" s="77"/>
      <c r="AF9" s="77"/>
      <c r="AG9" s="77"/>
      <c r="AH9" s="77"/>
      <c r="AI9" s="77"/>
      <c r="AL9" s="79"/>
      <c r="AM9" s="79"/>
    </row>
    <row r="10" spans="1:39" ht="46.9" customHeight="1" x14ac:dyDescent="0.4">
      <c r="A10" s="129"/>
      <c r="B10" s="702" t="s">
        <v>411</v>
      </c>
      <c r="C10" s="702"/>
      <c r="D10" s="702"/>
      <c r="E10" s="702"/>
      <c r="F10" s="702"/>
      <c r="G10" s="702"/>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row>
    <row r="11" spans="1:39" ht="200.1" customHeight="1" x14ac:dyDescent="0.25">
      <c r="A11" s="79"/>
      <c r="B11" s="79"/>
      <c r="C11" s="704">
        <f>_引受経緯</f>
        <v>0</v>
      </c>
      <c r="D11" s="705"/>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6"/>
      <c r="AJ11" s="80"/>
      <c r="AK11" s="80"/>
      <c r="AL11" s="79"/>
      <c r="AM11" s="79"/>
    </row>
    <row r="12" spans="1:39" ht="16.5" x14ac:dyDescent="0.25">
      <c r="A12" s="129">
        <v>2</v>
      </c>
      <c r="B12" s="84" t="s">
        <v>331</v>
      </c>
      <c r="C12" s="75"/>
      <c r="D12" s="78"/>
      <c r="E12" s="78"/>
      <c r="F12" s="78"/>
      <c r="G12" s="75"/>
      <c r="H12" s="75"/>
      <c r="I12" s="75"/>
      <c r="J12" s="75"/>
      <c r="K12" s="75"/>
      <c r="L12" s="75"/>
      <c r="M12" s="75"/>
      <c r="N12" s="75"/>
      <c r="O12" s="75"/>
      <c r="P12" s="75"/>
      <c r="Q12" s="75"/>
      <c r="R12" s="75"/>
      <c r="S12" s="75"/>
      <c r="T12" s="75"/>
      <c r="U12" s="75"/>
      <c r="V12" s="75"/>
      <c r="W12" s="75"/>
      <c r="X12" s="75"/>
      <c r="Y12" s="75"/>
      <c r="Z12" s="75"/>
      <c r="AA12" s="77"/>
      <c r="AB12" s="77"/>
      <c r="AC12" s="77"/>
      <c r="AD12" s="77"/>
      <c r="AE12" s="77"/>
      <c r="AF12" s="77"/>
      <c r="AG12" s="77"/>
      <c r="AH12" s="77"/>
      <c r="AI12" s="77"/>
      <c r="AJ12" s="80"/>
      <c r="AK12" s="80"/>
      <c r="AL12" s="79"/>
      <c r="AM12" s="79"/>
    </row>
    <row r="13" spans="1:39" ht="15.75" x14ac:dyDescent="0.25">
      <c r="A13" s="129"/>
      <c r="B13" s="707" t="s">
        <v>332</v>
      </c>
      <c r="C13" s="707"/>
      <c r="D13" s="707"/>
      <c r="E13" s="707"/>
      <c r="F13" s="707"/>
      <c r="G13" s="707"/>
      <c r="H13" s="707"/>
      <c r="I13" s="707"/>
      <c r="J13" s="707"/>
      <c r="K13" s="707"/>
      <c r="L13" s="707"/>
      <c r="M13" s="707"/>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80"/>
      <c r="AK13" s="80"/>
      <c r="AL13" s="79"/>
      <c r="AM13" s="79"/>
    </row>
    <row r="14" spans="1:39" ht="15.75" x14ac:dyDescent="0.25">
      <c r="A14" s="129"/>
      <c r="B14" s="95"/>
      <c r="C14" s="95" t="s">
        <v>318</v>
      </c>
      <c r="AJ14" s="80"/>
      <c r="AK14" s="80"/>
      <c r="AL14" s="79"/>
      <c r="AM14" s="79"/>
    </row>
    <row r="15" spans="1:39" ht="191.25" customHeight="1" x14ac:dyDescent="0.25">
      <c r="A15" s="79"/>
      <c r="B15" s="79"/>
      <c r="C15" s="704">
        <f>_経費支弁方法</f>
        <v>0</v>
      </c>
      <c r="D15" s="705"/>
      <c r="E15" s="705"/>
      <c r="F15" s="705"/>
      <c r="G15" s="705"/>
      <c r="H15" s="705"/>
      <c r="I15" s="705"/>
      <c r="J15" s="705"/>
      <c r="K15" s="705"/>
      <c r="L15" s="705"/>
      <c r="M15" s="705"/>
      <c r="N15" s="705"/>
      <c r="O15" s="705"/>
      <c r="P15" s="705"/>
      <c r="Q15" s="705"/>
      <c r="R15" s="705"/>
      <c r="S15" s="705"/>
      <c r="T15" s="705"/>
      <c r="U15" s="705"/>
      <c r="V15" s="705"/>
      <c r="W15" s="705"/>
      <c r="X15" s="705"/>
      <c r="Y15" s="705"/>
      <c r="Z15" s="705"/>
      <c r="AA15" s="705"/>
      <c r="AB15" s="705"/>
      <c r="AC15" s="705"/>
      <c r="AD15" s="705"/>
      <c r="AE15" s="705"/>
      <c r="AF15" s="705"/>
      <c r="AG15" s="705"/>
      <c r="AH15" s="705"/>
      <c r="AI15" s="706"/>
      <c r="AJ15" s="80"/>
      <c r="AK15" s="80"/>
      <c r="AL15" s="79"/>
      <c r="AM15" s="79"/>
    </row>
    <row r="16" spans="1:39" ht="19.5" customHeight="1" x14ac:dyDescent="0.25">
      <c r="A16" s="79"/>
      <c r="B16" s="79"/>
      <c r="C16" s="79"/>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79"/>
      <c r="AM16" s="79"/>
    </row>
    <row r="17" spans="1:39" ht="16.5" x14ac:dyDescent="0.25">
      <c r="A17" s="79"/>
      <c r="B17" s="79"/>
      <c r="C17" s="103" t="s">
        <v>116</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0"/>
      <c r="AK17" s="80"/>
      <c r="AL17" s="79"/>
      <c r="AM17" s="79"/>
    </row>
    <row r="18" spans="1:39" ht="53.25" customHeight="1" x14ac:dyDescent="0.25">
      <c r="A18" s="79"/>
      <c r="B18" s="79"/>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03"/>
      <c r="AK18" s="103"/>
      <c r="AL18" s="79"/>
      <c r="AM18" s="79"/>
    </row>
  </sheetData>
  <sheetProtection sheet="1" objects="1" scenarios="1"/>
  <mergeCells count="19">
    <mergeCell ref="A1:AI1"/>
    <mergeCell ref="A2:AI2"/>
    <mergeCell ref="C4:E4"/>
    <mergeCell ref="F4:K5"/>
    <mergeCell ref="L4:N4"/>
    <mergeCell ref="O4:AG5"/>
    <mergeCell ref="C5:E5"/>
    <mergeCell ref="L5:N5"/>
    <mergeCell ref="B10:AI10"/>
    <mergeCell ref="B3:AI3"/>
    <mergeCell ref="C11:AI11"/>
    <mergeCell ref="B13:AI13"/>
    <mergeCell ref="C15:AI15"/>
    <mergeCell ref="C6:E6"/>
    <mergeCell ref="F6:K7"/>
    <mergeCell ref="M6:N6"/>
    <mergeCell ref="O6:W7"/>
    <mergeCell ref="C7:E7"/>
    <mergeCell ref="M7:N7"/>
  </mergeCells>
  <phoneticPr fontId="13"/>
  <conditionalFormatting sqref="C11:AI11 C15:AI15">
    <cfRule type="expression" dxfId="5" priority="4">
      <formula>ISBLANK($C11)</formula>
    </cfRule>
  </conditionalFormatting>
  <conditionalFormatting sqref="O4:AG7 F4:K7">
    <cfRule type="expression" dxfId="4" priority="3">
      <formula>F4=0</formula>
    </cfRule>
  </conditionalFormatting>
  <conditionalFormatting sqref="C11:AI11">
    <cfRule type="expression" dxfId="3" priority="2">
      <formula>$C$11=0</formula>
    </cfRule>
  </conditionalFormatting>
  <conditionalFormatting sqref="C15:AI15">
    <cfRule type="expression" dxfId="2" priority="1">
      <formula>$C$15=0</formula>
    </cfRule>
  </conditionalFormatting>
  <pageMargins left="0.7" right="0.7" top="0.75" bottom="0.75" header="0.3" footer="0.3"/>
  <pageSetup paperSize="9" scale="99" orientation="portrait" r:id="rId1"/>
  <headerFooter>
    <oddFooter xml:space="preserve">&amp;C&amp;"ＭＳ 明朝,標準"
&amp;R&amp;"MS Mincho,斜体"&amp;10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P45"/>
  <sheetViews>
    <sheetView showGridLines="0" view="pageBreakPreview" topLeftCell="A28" zoomScaleNormal="100" zoomScaleSheetLayoutView="100" workbookViewId="0">
      <selection activeCell="A34" sqref="A34:I34"/>
    </sheetView>
    <sheetView showGridLines="0" workbookViewId="1">
      <selection activeCell="E9" sqref="E9"/>
    </sheetView>
  </sheetViews>
  <sheetFormatPr defaultColWidth="9" defaultRowHeight="15.75" x14ac:dyDescent="0.4"/>
  <cols>
    <col min="1" max="1" width="8.25" style="83" customWidth="1"/>
    <col min="2" max="2" width="12.625" style="83" customWidth="1"/>
    <col min="3" max="4" width="9" style="83"/>
    <col min="5" max="5" width="4.75" style="83" customWidth="1"/>
    <col min="6" max="6" width="8.25" style="83" customWidth="1"/>
    <col min="7" max="7" width="9" style="83"/>
    <col min="8" max="8" width="13.5" style="83" customWidth="1"/>
    <col min="9" max="9" width="23.125" style="83" customWidth="1"/>
    <col min="10" max="16384" width="9" style="83"/>
  </cols>
  <sheetData>
    <row r="1" spans="1:9" ht="33" x14ac:dyDescent="0.4">
      <c r="A1" s="504" t="s">
        <v>73</v>
      </c>
      <c r="B1" s="504"/>
      <c r="C1" s="504"/>
      <c r="D1" s="504"/>
      <c r="E1" s="504"/>
      <c r="F1" s="504"/>
      <c r="G1" s="504"/>
      <c r="H1" s="504"/>
      <c r="I1" s="504"/>
    </row>
    <row r="2" spans="1:9" ht="33" x14ac:dyDescent="0.4">
      <c r="A2" s="726" t="s">
        <v>341</v>
      </c>
      <c r="B2" s="726"/>
      <c r="C2" s="726"/>
      <c r="D2" s="726"/>
      <c r="E2" s="726"/>
      <c r="F2" s="726"/>
      <c r="G2" s="726"/>
      <c r="H2" s="726"/>
      <c r="I2" s="726"/>
    </row>
    <row r="3" spans="1:9" x14ac:dyDescent="0.4">
      <c r="A3" s="83" t="s">
        <v>424</v>
      </c>
    </row>
    <row r="4" spans="1:9" x14ac:dyDescent="0.4">
      <c r="A4" s="83" t="s">
        <v>115</v>
      </c>
    </row>
    <row r="6" spans="1:9" x14ac:dyDescent="0.4">
      <c r="A6" s="83" t="s">
        <v>74</v>
      </c>
    </row>
    <row r="7" spans="1:9" x14ac:dyDescent="0.4">
      <c r="A7" s="83" t="s">
        <v>118</v>
      </c>
    </row>
    <row r="9" spans="1:9" s="91" customFormat="1" x14ac:dyDescent="0.25">
      <c r="A9" s="91" t="s">
        <v>75</v>
      </c>
    </row>
    <row r="10" spans="1:9" ht="18" customHeight="1" x14ac:dyDescent="0.4">
      <c r="A10" s="130" t="s">
        <v>77</v>
      </c>
    </row>
    <row r="11" spans="1:9" ht="18" customHeight="1" x14ac:dyDescent="0.4">
      <c r="A11" s="83">
        <v>1.1000000000000001</v>
      </c>
      <c r="B11" s="83" t="s">
        <v>119</v>
      </c>
    </row>
    <row r="12" spans="1:9" ht="18" customHeight="1" x14ac:dyDescent="0.4">
      <c r="B12" s="83" t="s">
        <v>120</v>
      </c>
    </row>
    <row r="13" spans="1:9" ht="18" customHeight="1" x14ac:dyDescent="0.4">
      <c r="A13" s="83">
        <v>1.2</v>
      </c>
      <c r="B13" s="83" t="s">
        <v>123</v>
      </c>
    </row>
    <row r="14" spans="1:9" ht="18" customHeight="1" x14ac:dyDescent="0.4">
      <c r="B14" s="83" t="s">
        <v>124</v>
      </c>
    </row>
    <row r="15" spans="1:9" ht="18" customHeight="1" x14ac:dyDescent="0.4">
      <c r="A15" s="83">
        <v>1.3</v>
      </c>
      <c r="B15" s="83" t="s">
        <v>385</v>
      </c>
    </row>
    <row r="16" spans="1:9" ht="25.9" customHeight="1" x14ac:dyDescent="0.4">
      <c r="B16" s="714" t="s">
        <v>412</v>
      </c>
      <c r="C16" s="714"/>
      <c r="D16" s="714"/>
      <c r="E16" s="714"/>
      <c r="F16" s="714"/>
      <c r="G16" s="714"/>
      <c r="H16" s="714"/>
      <c r="I16" s="714"/>
    </row>
    <row r="17" spans="1:9" s="91" customFormat="1" ht="24" customHeight="1" x14ac:dyDescent="0.25">
      <c r="A17" s="91" t="s">
        <v>79</v>
      </c>
    </row>
    <row r="18" spans="1:9" ht="32.25" customHeight="1" x14ac:dyDescent="0.4">
      <c r="A18" s="729" t="s">
        <v>122</v>
      </c>
      <c r="B18" s="729"/>
      <c r="C18" s="729"/>
      <c r="D18" s="729"/>
      <c r="E18" s="729"/>
      <c r="F18" s="729"/>
      <c r="G18" s="729"/>
      <c r="H18" s="729"/>
      <c r="I18" s="729"/>
    </row>
    <row r="19" spans="1:9" x14ac:dyDescent="0.4">
      <c r="A19" s="83">
        <v>2.1</v>
      </c>
      <c r="B19" s="83" t="s">
        <v>121</v>
      </c>
    </row>
    <row r="20" spans="1:9" ht="31.5" customHeight="1" x14ac:dyDescent="0.4">
      <c r="B20" s="722" t="s">
        <v>333</v>
      </c>
      <c r="C20" s="722"/>
      <c r="D20" s="722"/>
      <c r="E20" s="722"/>
      <c r="F20" s="722"/>
      <c r="G20" s="722"/>
      <c r="H20" s="722"/>
      <c r="I20" s="722"/>
    </row>
    <row r="21" spans="1:9" s="91" customFormat="1" ht="28.5" customHeight="1" x14ac:dyDescent="0.25">
      <c r="A21" s="91" t="s">
        <v>76</v>
      </c>
    </row>
    <row r="22" spans="1:9" x14ac:dyDescent="0.4">
      <c r="A22" s="130" t="s">
        <v>78</v>
      </c>
    </row>
    <row r="23" spans="1:9" ht="29.25" customHeight="1" x14ac:dyDescent="0.4">
      <c r="A23" s="727"/>
      <c r="B23" s="727"/>
      <c r="C23" s="727"/>
      <c r="D23" s="727"/>
      <c r="E23" s="727"/>
      <c r="F23" s="727"/>
      <c r="G23" s="727"/>
      <c r="H23" s="727"/>
      <c r="I23" s="727"/>
    </row>
    <row r="24" spans="1:9" x14ac:dyDescent="0.4">
      <c r="F24" s="728"/>
      <c r="G24" s="728"/>
      <c r="H24" s="728"/>
      <c r="I24" s="728"/>
    </row>
    <row r="25" spans="1:9" s="135" customFormat="1" ht="16.5" x14ac:dyDescent="0.4">
      <c r="A25" s="75" t="s">
        <v>336</v>
      </c>
      <c r="B25" s="83"/>
      <c r="F25" s="145"/>
      <c r="G25" s="145"/>
      <c r="H25" s="145"/>
      <c r="I25" s="145"/>
    </row>
    <row r="26" spans="1:9" s="105" customFormat="1" ht="33.75" customHeight="1" x14ac:dyDescent="0.25">
      <c r="A26" s="715" t="s">
        <v>337</v>
      </c>
      <c r="B26" s="715"/>
      <c r="C26" s="716" t="str">
        <f xml:space="preserve">  _givenName&amp; "  " &amp; _familyName</f>
        <v xml:space="preserve">  </v>
      </c>
      <c r="D26" s="716"/>
      <c r="E26" s="716"/>
      <c r="F26" s="716"/>
      <c r="G26" s="716"/>
      <c r="H26" s="716"/>
      <c r="I26" s="716"/>
    </row>
    <row r="27" spans="1:9" s="101" customFormat="1" ht="10.5" customHeight="1" x14ac:dyDescent="0.4">
      <c r="A27" s="723" t="s">
        <v>321</v>
      </c>
      <c r="B27" s="723"/>
      <c r="C27" s="717"/>
      <c r="D27" s="717"/>
      <c r="E27" s="717"/>
      <c r="F27" s="717"/>
      <c r="G27" s="717"/>
      <c r="H27" s="717"/>
      <c r="I27" s="717"/>
    </row>
    <row r="28" spans="1:9" s="201" customFormat="1" ht="10.5" customHeight="1" x14ac:dyDescent="0.25">
      <c r="A28" s="198"/>
      <c r="B28" s="198"/>
      <c r="C28" s="199"/>
      <c r="D28" s="199"/>
      <c r="E28" s="199"/>
      <c r="F28" s="715" t="s">
        <v>338</v>
      </c>
      <c r="G28" s="200"/>
      <c r="H28" s="200"/>
      <c r="I28" s="200"/>
    </row>
    <row r="29" spans="1:9" s="192" customFormat="1" ht="17.25" customHeight="1" x14ac:dyDescent="0.25">
      <c r="A29" s="198" t="s">
        <v>420</v>
      </c>
      <c r="B29" s="202"/>
      <c r="C29" s="194"/>
      <c r="D29" s="194"/>
      <c r="E29" s="194"/>
      <c r="F29" s="715"/>
      <c r="G29" s="214"/>
      <c r="H29" s="214"/>
      <c r="I29" s="214"/>
    </row>
    <row r="30" spans="1:9" s="192" customFormat="1" ht="10.5" customHeight="1" x14ac:dyDescent="0.4">
      <c r="A30" s="198" t="s">
        <v>421</v>
      </c>
      <c r="B30" s="202" t="s">
        <v>414</v>
      </c>
      <c r="C30" s="195" t="s">
        <v>415</v>
      </c>
      <c r="D30" s="196"/>
      <c r="E30" s="197" t="s">
        <v>416</v>
      </c>
      <c r="F30" s="715"/>
      <c r="G30" s="712"/>
      <c r="H30" s="712"/>
      <c r="I30" s="712"/>
    </row>
    <row r="31" spans="1:9" s="192" customFormat="1" ht="10.5" customHeight="1" thickBot="1" x14ac:dyDescent="0.45">
      <c r="A31" s="210" t="s">
        <v>423</v>
      </c>
      <c r="B31" s="207" t="s">
        <v>417</v>
      </c>
      <c r="C31" s="206" t="s">
        <v>418</v>
      </c>
      <c r="D31" s="208"/>
      <c r="E31" s="209" t="s">
        <v>419</v>
      </c>
      <c r="F31" s="115" t="s">
        <v>339</v>
      </c>
      <c r="G31" s="713"/>
      <c r="H31" s="713"/>
      <c r="I31" s="713"/>
    </row>
    <row r="32" spans="1:9" ht="16.5" thickTop="1" x14ac:dyDescent="0.4"/>
    <row r="33" spans="1:16" x14ac:dyDescent="0.4">
      <c r="A33" s="722" t="s">
        <v>334</v>
      </c>
      <c r="B33" s="722"/>
      <c r="C33" s="722"/>
      <c r="D33" s="722"/>
      <c r="E33" s="722"/>
      <c r="F33" s="722"/>
      <c r="G33" s="722"/>
      <c r="H33" s="722"/>
      <c r="I33" s="722"/>
    </row>
    <row r="34" spans="1:16" ht="32.25" customHeight="1" x14ac:dyDescent="0.4">
      <c r="A34" s="722" t="s">
        <v>335</v>
      </c>
      <c r="B34" s="722"/>
      <c r="C34" s="722"/>
      <c r="D34" s="722"/>
      <c r="E34" s="722"/>
      <c r="F34" s="722"/>
      <c r="G34" s="722"/>
      <c r="H34" s="722"/>
      <c r="I34" s="722"/>
    </row>
    <row r="35" spans="1:16" s="142" customFormat="1" ht="29.25" customHeight="1" x14ac:dyDescent="0.25">
      <c r="A35" s="141" t="s">
        <v>340</v>
      </c>
    </row>
    <row r="36" spans="1:16" s="117" customFormat="1" ht="16.5" x14ac:dyDescent="0.25">
      <c r="A36" s="721" t="s">
        <v>33</v>
      </c>
      <c r="B36" s="721"/>
      <c r="C36" s="719">
        <f>_guarantorName</f>
        <v>0</v>
      </c>
      <c r="D36" s="719"/>
      <c r="E36" s="719"/>
      <c r="F36" s="719"/>
      <c r="G36" s="719"/>
      <c r="H36" s="719"/>
      <c r="I36" s="719"/>
    </row>
    <row r="37" spans="1:16" x14ac:dyDescent="0.4">
      <c r="A37" s="718" t="s">
        <v>321</v>
      </c>
      <c r="B37" s="718"/>
      <c r="C37" s="720"/>
      <c r="D37" s="720"/>
      <c r="E37" s="720"/>
      <c r="F37" s="720"/>
      <c r="G37" s="720"/>
      <c r="H37" s="720"/>
      <c r="I37" s="720"/>
    </row>
    <row r="38" spans="1:16" ht="16.5" x14ac:dyDescent="0.25">
      <c r="A38" s="655" t="s">
        <v>35</v>
      </c>
      <c r="B38" s="688"/>
      <c r="C38" s="724">
        <f ca="1">OFFSET(_guarantorName,2,0)</f>
        <v>0</v>
      </c>
      <c r="D38" s="724"/>
      <c r="E38" s="724"/>
      <c r="F38" s="724"/>
      <c r="G38" s="724"/>
      <c r="H38" s="724"/>
      <c r="I38" s="724"/>
    </row>
    <row r="39" spans="1:16" x14ac:dyDescent="0.2">
      <c r="A39" s="656" t="s">
        <v>81</v>
      </c>
      <c r="B39" s="656"/>
      <c r="C39" s="725"/>
      <c r="D39" s="725"/>
      <c r="E39" s="725"/>
      <c r="F39" s="725"/>
      <c r="G39" s="725"/>
      <c r="H39" s="725"/>
      <c r="I39" s="725"/>
      <c r="J39" s="109"/>
      <c r="K39" s="109"/>
      <c r="L39" s="109"/>
      <c r="M39" s="86"/>
      <c r="N39" s="86"/>
      <c r="O39" s="86"/>
      <c r="P39" s="86"/>
    </row>
    <row r="40" spans="1:16" ht="18.75" customHeight="1" x14ac:dyDescent="0.25">
      <c r="A40" s="655" t="s">
        <v>308</v>
      </c>
      <c r="B40" s="655"/>
      <c r="C40" s="708">
        <f ca="1">OFFSET(_guarantorName,3,0)</f>
        <v>0</v>
      </c>
      <c r="D40" s="708"/>
      <c r="E40" s="708"/>
      <c r="F40" s="103" t="s">
        <v>324</v>
      </c>
      <c r="G40" s="103"/>
      <c r="H40" s="709">
        <f ca="1">OFFSET(_guarantorName,1,0)</f>
        <v>0</v>
      </c>
      <c r="I40" s="709"/>
      <c r="J40" s="109"/>
      <c r="K40" s="109"/>
      <c r="L40" s="109"/>
      <c r="M40" s="86"/>
      <c r="N40" s="86"/>
      <c r="O40" s="86"/>
      <c r="P40" s="86"/>
    </row>
    <row r="41" spans="1:16" x14ac:dyDescent="0.2">
      <c r="A41" s="656" t="s">
        <v>82</v>
      </c>
      <c r="B41" s="656"/>
      <c r="C41" s="676"/>
      <c r="D41" s="676"/>
      <c r="E41" s="676"/>
      <c r="F41" s="93" t="s">
        <v>83</v>
      </c>
      <c r="G41" s="109"/>
      <c r="H41" s="653"/>
      <c r="I41" s="653"/>
      <c r="J41" s="109"/>
      <c r="K41" s="109"/>
      <c r="L41" s="109"/>
      <c r="M41" s="86"/>
      <c r="N41" s="86"/>
      <c r="O41" s="86"/>
      <c r="P41" s="86"/>
    </row>
    <row r="42" spans="1:16" s="135" customFormat="1" ht="16.5" x14ac:dyDescent="0.25">
      <c r="A42" s="93"/>
      <c r="B42" s="93"/>
      <c r="C42" s="93"/>
      <c r="D42" s="93"/>
      <c r="E42" s="93"/>
      <c r="F42" s="93"/>
      <c r="G42" s="109"/>
      <c r="H42" s="160"/>
      <c r="I42" s="160"/>
      <c r="J42" s="109"/>
      <c r="K42" s="109"/>
      <c r="L42" s="109"/>
      <c r="M42" s="86"/>
      <c r="N42" s="86"/>
      <c r="O42" s="86"/>
      <c r="P42" s="86"/>
    </row>
    <row r="43" spans="1:16" s="191" customFormat="1" ht="24.75" x14ac:dyDescent="0.25">
      <c r="A43" s="215" t="s">
        <v>422</v>
      </c>
      <c r="B43" s="203" t="s">
        <v>414</v>
      </c>
      <c r="C43" s="203" t="s">
        <v>415</v>
      </c>
      <c r="D43" s="204"/>
      <c r="E43" s="205" t="s">
        <v>416</v>
      </c>
      <c r="F43" s="193" t="s">
        <v>338</v>
      </c>
      <c r="G43" s="710"/>
      <c r="H43" s="710"/>
      <c r="I43" s="710"/>
    </row>
    <row r="44" spans="1:16" ht="16.5" thickBot="1" x14ac:dyDescent="0.45">
      <c r="A44" s="210" t="s">
        <v>423</v>
      </c>
      <c r="B44" s="211" t="s">
        <v>417</v>
      </c>
      <c r="C44" s="211" t="s">
        <v>418</v>
      </c>
      <c r="D44" s="212"/>
      <c r="E44" s="213" t="s">
        <v>419</v>
      </c>
      <c r="F44" s="115" t="s">
        <v>339</v>
      </c>
      <c r="G44" s="711"/>
      <c r="H44" s="711"/>
      <c r="I44" s="711"/>
    </row>
    <row r="45" spans="1:16" ht="16.5" thickTop="1" x14ac:dyDescent="0.4">
      <c r="A45" s="93"/>
    </row>
  </sheetData>
  <sheetProtection sheet="1" objects="1" scenarios="1"/>
  <mergeCells count="25">
    <mergeCell ref="A1:I1"/>
    <mergeCell ref="A2:I2"/>
    <mergeCell ref="A23:I23"/>
    <mergeCell ref="A26:B26"/>
    <mergeCell ref="F24:I24"/>
    <mergeCell ref="A18:I18"/>
    <mergeCell ref="G30:I31"/>
    <mergeCell ref="B16:I16"/>
    <mergeCell ref="F28:F30"/>
    <mergeCell ref="C26:I27"/>
    <mergeCell ref="A38:B38"/>
    <mergeCell ref="A37:B37"/>
    <mergeCell ref="C36:I37"/>
    <mergeCell ref="A36:B36"/>
    <mergeCell ref="B20:I20"/>
    <mergeCell ref="A34:I34"/>
    <mergeCell ref="A33:I33"/>
    <mergeCell ref="A27:B27"/>
    <mergeCell ref="C38:I39"/>
    <mergeCell ref="A39:B39"/>
    <mergeCell ref="C40:E41"/>
    <mergeCell ref="H40:I41"/>
    <mergeCell ref="A40:B40"/>
    <mergeCell ref="A41:B41"/>
    <mergeCell ref="G43:I44"/>
  </mergeCells>
  <phoneticPr fontId="1"/>
  <conditionalFormatting sqref="C36:I39">
    <cfRule type="expression" dxfId="1" priority="2">
      <formula>C36=0</formula>
    </cfRule>
  </conditionalFormatting>
  <conditionalFormatting sqref="C40:E41 H40:I41">
    <cfRule type="expression" dxfId="0" priority="1">
      <formula>XFB40=0</formula>
    </cfRule>
  </conditionalFormatting>
  <pageMargins left="0.51181102362204722" right="0.51181102362204722" top="0.55118110236220474" bottom="0.55118110236220474"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52</vt:i4>
      </vt:variant>
    </vt:vector>
  </HeadingPairs>
  <TitlesOfParts>
    <vt:vector size="61" baseType="lpstr">
      <vt:lpstr>Selection Process</vt:lpstr>
      <vt:lpstr>Agent</vt:lpstr>
      <vt:lpstr>EntrySheet</vt:lpstr>
      <vt:lpstr>A-1_A-2_願書</vt:lpstr>
      <vt:lpstr>B-1_B-2_履歴書</vt:lpstr>
      <vt:lpstr>B-3修学理由(日訳)</vt:lpstr>
      <vt:lpstr>C-1経費支弁書</vt:lpstr>
      <vt:lpstr>C-2経費支弁書(日訳)</vt:lpstr>
      <vt:lpstr>D-1誓約書</vt:lpstr>
      <vt:lpstr>_annualIncome</vt:lpstr>
      <vt:lpstr>_birthPlace</vt:lpstr>
      <vt:lpstr>_dateOfBirth</vt:lpstr>
      <vt:lpstr>_eduName1</vt:lpstr>
      <vt:lpstr>_eduName2</vt:lpstr>
      <vt:lpstr>_eduName3</vt:lpstr>
      <vt:lpstr>_eduName4</vt:lpstr>
      <vt:lpstr>_eduName5</vt:lpstr>
      <vt:lpstr>_eduName6</vt:lpstr>
      <vt:lpstr>_entryRecordOfJapan</vt:lpstr>
      <vt:lpstr>_familyName</vt:lpstr>
      <vt:lpstr>_fatherName</vt:lpstr>
      <vt:lpstr>_finalSchoolName</vt:lpstr>
      <vt:lpstr>_givenName</vt:lpstr>
      <vt:lpstr>_guarantorName</vt:lpstr>
      <vt:lpstr>_jpTest1</vt:lpstr>
      <vt:lpstr>_jstudy1</vt:lpstr>
      <vt:lpstr>_jstudy2</vt:lpstr>
      <vt:lpstr>_jstudy3</vt:lpstr>
      <vt:lpstr>_motherName</vt:lpstr>
      <vt:lpstr>_name</vt:lpstr>
      <vt:lpstr>_nationality</vt:lpstr>
      <vt:lpstr>_otherName1</vt:lpstr>
      <vt:lpstr>_otherName2</vt:lpstr>
      <vt:lpstr>_otherName3</vt:lpstr>
      <vt:lpstr>_pastVisaDate1</vt:lpstr>
      <vt:lpstr>_pastVisaDate2</vt:lpstr>
      <vt:lpstr>_pastVisaDate3</vt:lpstr>
      <vt:lpstr>_reasonForStuding</vt:lpstr>
      <vt:lpstr>_relativeInJapanName</vt:lpstr>
      <vt:lpstr>_sAdress</vt:lpstr>
      <vt:lpstr>_sCompany</vt:lpstr>
      <vt:lpstr>_sCriminalRecord</vt:lpstr>
      <vt:lpstr>_sEmail</vt:lpstr>
      <vt:lpstr>_sex</vt:lpstr>
      <vt:lpstr>_sOccupation</vt:lpstr>
      <vt:lpstr>_sPassportDateOfExpiration</vt:lpstr>
      <vt:lpstr>_sPassportDateOfIssue</vt:lpstr>
      <vt:lpstr>_sPassportNumber</vt:lpstr>
      <vt:lpstr>_sPhone</vt:lpstr>
      <vt:lpstr>_sponsorName</vt:lpstr>
      <vt:lpstr>_spouseName</vt:lpstr>
      <vt:lpstr>_totalPeriodOfeducation</vt:lpstr>
      <vt:lpstr>_引受経緯</vt:lpstr>
      <vt:lpstr>_経費支弁方法</vt:lpstr>
      <vt:lpstr>_留学理由</vt:lpstr>
      <vt:lpstr>'B-1_B-2_履歴書'!Print_Area</vt:lpstr>
      <vt:lpstr>'B-3修学理由(日訳)'!Print_Area</vt:lpstr>
      <vt:lpstr>'C-1経費支弁書'!Print_Area</vt:lpstr>
      <vt:lpstr>'C-2経費支弁書(日訳)'!Print_Area</vt:lpstr>
      <vt:lpstr>Agent!Print_Titles</vt:lpstr>
      <vt:lpstr>EntrySheet!Print_Titles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S190137</dc:creator>
  <cp:lastModifiedBy>Takahiro Ohya</cp:lastModifiedBy>
  <cp:lastPrinted>2022-08-22T01:51:50Z</cp:lastPrinted>
  <dcterms:created xsi:type="dcterms:W3CDTF">2019-03-06T04:24:20Z</dcterms:created>
  <dcterms:modified xsi:type="dcterms:W3CDTF">2022-08-22T07:32:51Z</dcterms:modified>
</cp:coreProperties>
</file>